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Infreaestructura 02\Desktop\LICITACIÓN BICENTENARIO\"/>
    </mc:Choice>
  </mc:AlternateContent>
  <bookViews>
    <workbookView xWindow="0" yWindow="0" windowWidth="20490" windowHeight="7755" tabRatio="750"/>
  </bookViews>
  <sheets>
    <sheet name="PRESUPUESTO BICENTENARIO UULTIM" sheetId="18" r:id="rId1"/>
  </sheets>
  <definedNames>
    <definedName name="_xlnm._FilterDatabase" localSheetId="0" hidden="1">'PRESUPUESTO BICENTENARIO UULTIM'!$B$1:$B$123</definedName>
    <definedName name="_xlnm.Print_Area" localSheetId="0">'PRESUPUESTO BICENTENARIO UULTIM'!$A$1:$F$131</definedName>
  </definedNames>
  <calcPr calcId="152511"/>
</workbook>
</file>

<file path=xl/calcChain.xml><?xml version="1.0" encoding="utf-8"?>
<calcChain xmlns="http://schemas.openxmlformats.org/spreadsheetml/2006/main">
  <c r="D73" i="18" l="1"/>
  <c r="F73" i="18" s="1"/>
  <c r="F72" i="18"/>
  <c r="F109" i="18" l="1"/>
  <c r="F108" i="18"/>
  <c r="F107" i="18"/>
  <c r="F106" i="18"/>
  <c r="F105" i="18"/>
  <c r="F104" i="18"/>
  <c r="F103" i="18"/>
  <c r="F102" i="18"/>
  <c r="F101" i="18"/>
  <c r="F99" i="18"/>
  <c r="F98" i="18"/>
  <c r="F97" i="18"/>
  <c r="F96" i="18"/>
  <c r="F95" i="18"/>
  <c r="F94" i="18"/>
  <c r="F92" i="18"/>
  <c r="F91" i="18"/>
  <c r="F90" i="18"/>
  <c r="F89" i="18"/>
  <c r="F87" i="18"/>
  <c r="F86" i="18"/>
  <c r="F85" i="18"/>
  <c r="F84" i="18"/>
  <c r="F83" i="18"/>
  <c r="F82" i="18"/>
  <c r="F80" i="18"/>
  <c r="F79" i="18"/>
  <c r="F77" i="18"/>
  <c r="F76" i="18"/>
  <c r="F75" i="18"/>
  <c r="F70" i="18"/>
  <c r="F69" i="18"/>
  <c r="D68" i="18"/>
  <c r="F68" i="18" s="1"/>
  <c r="F67" i="18"/>
  <c r="F66" i="18"/>
  <c r="F64" i="18"/>
  <c r="D63" i="18"/>
  <c r="F63" i="18" s="1"/>
  <c r="D61" i="18"/>
  <c r="F61" i="18" s="1"/>
  <c r="D60" i="18"/>
  <c r="F60" i="18" s="1"/>
  <c r="F59" i="18"/>
  <c r="F56" i="18"/>
  <c r="F55" i="18"/>
  <c r="F54" i="18"/>
  <c r="F53" i="18"/>
  <c r="F52" i="18"/>
  <c r="F51" i="18"/>
  <c r="D49" i="18"/>
  <c r="F49" i="18" s="1"/>
  <c r="D48" i="18"/>
  <c r="F48" i="18" s="1"/>
  <c r="F47" i="18"/>
  <c r="F46" i="18"/>
  <c r="D44" i="18"/>
  <c r="F44" i="18" s="1"/>
  <c r="F43" i="18"/>
  <c r="F42" i="18"/>
  <c r="F40" i="18"/>
  <c r="F39" i="18"/>
  <c r="F37" i="18"/>
  <c r="F36" i="18"/>
  <c r="F34" i="18"/>
  <c r="F32" i="18"/>
  <c r="F31" i="18"/>
  <c r="D30" i="18"/>
  <c r="F30" i="18" s="1"/>
  <c r="F29" i="18"/>
  <c r="F28" i="18"/>
  <c r="F26" i="18"/>
  <c r="F25" i="18"/>
  <c r="F24" i="18"/>
  <c r="F23" i="18"/>
  <c r="D18" i="18"/>
  <c r="F18" i="18" s="1"/>
  <c r="F17" i="18"/>
  <c r="D16" i="18"/>
  <c r="F16" i="18" s="1"/>
  <c r="F15" i="18"/>
  <c r="D11" i="18"/>
  <c r="D12" i="18" s="1"/>
  <c r="F12" i="18" s="1"/>
  <c r="F8" i="18"/>
  <c r="F7" i="18"/>
  <c r="F6" i="18"/>
  <c r="F5" i="18"/>
  <c r="D13" i="18" l="1"/>
  <c r="F13" i="18" s="1"/>
  <c r="D20" i="18"/>
  <c r="F11" i="18"/>
  <c r="D21" i="18" l="1"/>
  <c r="F21" i="18" s="1"/>
  <c r="F20" i="18"/>
  <c r="F110" i="18" s="1"/>
  <c r="F112" i="18" l="1"/>
  <c r="F111" i="18"/>
  <c r="F113" i="18" l="1"/>
  <c r="F114" i="18" l="1"/>
  <c r="F115" i="18" s="1"/>
</calcChain>
</file>

<file path=xl/sharedStrings.xml><?xml version="1.0" encoding="utf-8"?>
<sst xmlns="http://schemas.openxmlformats.org/spreadsheetml/2006/main" count="301" uniqueCount="224">
  <si>
    <t>P.UNITARIO</t>
  </si>
  <si>
    <t>TOTAL</t>
  </si>
  <si>
    <t>OBRAS PROVISIONALES</t>
  </si>
  <si>
    <t>1.7.1</t>
  </si>
  <si>
    <t>1.7.2</t>
  </si>
  <si>
    <t>1.7.3</t>
  </si>
  <si>
    <t>LETRERO DE OBRA</t>
  </si>
  <si>
    <t>ASEO DE LA OBRA</t>
  </si>
  <si>
    <t>ENTREGA FINAL DE LA OBRA</t>
  </si>
  <si>
    <t>Sub Total</t>
  </si>
  <si>
    <t>GG 10%</t>
  </si>
  <si>
    <t>19% IVA</t>
  </si>
  <si>
    <t>TOTAL OBRA</t>
  </si>
  <si>
    <t>UNID.</t>
  </si>
  <si>
    <t>1.7</t>
  </si>
  <si>
    <t>M2</t>
  </si>
  <si>
    <t>GL</t>
  </si>
  <si>
    <t>ML</t>
  </si>
  <si>
    <t>CANT.</t>
  </si>
  <si>
    <t>Nº ITEM</t>
  </si>
  <si>
    <t>Utilidades 15%</t>
  </si>
  <si>
    <t>P R E S U P U E S T O  D E  O B R A S</t>
  </si>
  <si>
    <t>UNI</t>
  </si>
  <si>
    <t>UNI.</t>
  </si>
  <si>
    <t>DETALLE  ITEM</t>
  </si>
  <si>
    <t>MEMBRANA HIDRÓFUGA</t>
  </si>
  <si>
    <t>2.1</t>
  </si>
  <si>
    <t>2.2</t>
  </si>
  <si>
    <t>2.3</t>
  </si>
  <si>
    <t>2.4</t>
  </si>
  <si>
    <t>2.1.1</t>
  </si>
  <si>
    <t>2.1.2</t>
  </si>
  <si>
    <t>CONSERVACION DE CANALES Y BAJADAS DE AGUAS LLUVIAS</t>
  </si>
  <si>
    <t>2.2.1</t>
  </si>
  <si>
    <t>2.2.2</t>
  </si>
  <si>
    <t>2.2.3</t>
  </si>
  <si>
    <t>2.5</t>
  </si>
  <si>
    <t>2.6</t>
  </si>
  <si>
    <t>2.6.1</t>
  </si>
  <si>
    <t>2.7</t>
  </si>
  <si>
    <t>REPOSICIÓN TABLERO DE BASQUETBOL</t>
  </si>
  <si>
    <t>ARCOS DE BABY FUTBOL</t>
  </si>
  <si>
    <t>PINTURA DEMARCACION PAVIMENTO MULTICANCHA</t>
  </si>
  <si>
    <t>3.1</t>
  </si>
  <si>
    <t>3.2</t>
  </si>
  <si>
    <t>3.3</t>
  </si>
  <si>
    <t>3.4</t>
  </si>
  <si>
    <t>REPOSICIÓN FLUORESCENTES POR TUBO LED</t>
  </si>
  <si>
    <t>REPOSICIÓN ENCHUFES, INTERRUPTORES Y TAPAS DE CAJAS DE DERIVACIÓN</t>
  </si>
  <si>
    <t>2.8</t>
  </si>
  <si>
    <t>REPOSICIÓN EQUIPOS DE ILUMINACIÓN ESTANCOS EN ZONAS HUMEDAS</t>
  </si>
  <si>
    <t>REPOSICION LÁMPARA EMERGENCIA</t>
  </si>
  <si>
    <t>2.8.1</t>
  </si>
  <si>
    <t>2.8.2</t>
  </si>
  <si>
    <t>1.7.4</t>
  </si>
  <si>
    <t>INSTALACION DE FAENAS  Y DEPENDENCIAS PROVISORIAS</t>
  </si>
  <si>
    <t xml:space="preserve">REPOSICIÓN CUBRE JUNTA  PAVIMENTO PASILLO CEIA- BICENTENARIO </t>
  </si>
  <si>
    <t xml:space="preserve">REPOSICIÓN PORTONES Y REJAS METÁLICAS </t>
  </si>
  <si>
    <t xml:space="preserve">REPOSICIÓN WC AHORRO AGUA </t>
  </si>
  <si>
    <t xml:space="preserve">MANTENCIÓN  Y REPOSICIÓN DE GRIFERIAS </t>
  </si>
  <si>
    <t>REPOSICIÓN DISPENSADOR JABÓN</t>
  </si>
  <si>
    <t>REPOSICIÓN DISPENSADOR DE PAPEL HIGIÉNICO</t>
  </si>
  <si>
    <t>REPOSICIÓN DE AMPOLLETAS BAJO CONSUMO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</si>
  <si>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</si>
  <si>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</si>
  <si>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</si>
  <si>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</si>
  <si>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</si>
  <si>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</si>
  <si>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</si>
  <si>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</si>
  <si>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</si>
  <si>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5.6</t>
  </si>
  <si>
    <t xml:space="preserve">ALERO LISO TRANSPARENTE DPV ACCESO </t>
  </si>
  <si>
    <t>REPOSICIÓN ENCHUFES</t>
  </si>
  <si>
    <t>REPOSICIÓN TAPAS CAJAS DE DERIVACIÓN</t>
  </si>
  <si>
    <t>REPOSICIÓN INTERRUPTORES</t>
  </si>
  <si>
    <t>6.1</t>
  </si>
  <si>
    <t>6.2</t>
  </si>
  <si>
    <t>6.3</t>
  </si>
  <si>
    <t>6.4</t>
  </si>
  <si>
    <t>7.1</t>
  </si>
  <si>
    <t>7.2</t>
  </si>
  <si>
    <t>2.2.4</t>
  </si>
  <si>
    <t>2.1.3</t>
  </si>
  <si>
    <t xml:space="preserve">LIMPIEZA Y PREPARACIÓN DE SUPERFICIES </t>
  </si>
  <si>
    <t xml:space="preserve">PABELLON 1 </t>
  </si>
  <si>
    <t>PABELLON 3</t>
  </si>
  <si>
    <t>PABELLON 4</t>
  </si>
  <si>
    <t>8.1</t>
  </si>
  <si>
    <t>8.2</t>
  </si>
  <si>
    <t>8.3</t>
  </si>
  <si>
    <t>8.4</t>
  </si>
  <si>
    <t>8.5</t>
  </si>
  <si>
    <t>8.6</t>
  </si>
  <si>
    <t>8.7</t>
  </si>
  <si>
    <t>8.8</t>
  </si>
  <si>
    <t>REVISIÓN MANTENCIÓN Y  REPOSICIÓN RED HÚMEDA Y GABINETES</t>
  </si>
  <si>
    <t>PABELLÓN 2</t>
  </si>
  <si>
    <t xml:space="preserve">REPOSICIÓN FOCOS CAPANA ( LED) Y PROTECCIÓN FOCOS CANCHA GIMNASIO </t>
  </si>
  <si>
    <t>PINTURA INTERIOR Y EXTERIOR</t>
  </si>
  <si>
    <t>2.3.1</t>
  </si>
  <si>
    <t>DESARME ESTRUCTURA MURO</t>
  </si>
  <si>
    <t>2.3.2</t>
  </si>
  <si>
    <t>2.4.1</t>
  </si>
  <si>
    <t>2.4.2</t>
  </si>
  <si>
    <t>2.4.3</t>
  </si>
  <si>
    <t xml:space="preserve">DESARME Y RETIRO CUBIERTA DE  TEJUELAS </t>
  </si>
  <si>
    <t>LANA MINERAL AISLANGLAS</t>
  </si>
  <si>
    <t>3.1.2</t>
  </si>
  <si>
    <t xml:space="preserve">TYVEK </t>
  </si>
  <si>
    <t>3.1.3</t>
  </si>
  <si>
    <t>CONSERVACION HOJALATERIAS</t>
  </si>
  <si>
    <t>3.2.1</t>
  </si>
  <si>
    <t>3.2.2</t>
  </si>
  <si>
    <t>CANALES</t>
  </si>
  <si>
    <t>FORROS</t>
  </si>
  <si>
    <t>BAJADAS</t>
  </si>
  <si>
    <t>REPOSICION Y CONSERVACION REVESTIMIENTO EXTERIOR</t>
  </si>
  <si>
    <t>3.3.1</t>
  </si>
  <si>
    <t>3.3.2</t>
  </si>
  <si>
    <t>3.3.3</t>
  </si>
  <si>
    <t xml:space="preserve">CIELO DE ALERO                                                          </t>
  </si>
  <si>
    <t>3.3.4</t>
  </si>
  <si>
    <t xml:space="preserve">TAPACANES DE MADERA                                                 </t>
  </si>
  <si>
    <t>LIMATESA</t>
  </si>
  <si>
    <t>2.4.4</t>
  </si>
  <si>
    <t>2.5.1</t>
  </si>
  <si>
    <t>2.5.2</t>
  </si>
  <si>
    <t>2.5.3</t>
  </si>
  <si>
    <t>2.5.4</t>
  </si>
  <si>
    <t>2.5.5</t>
  </si>
  <si>
    <t>TABLA MACHIEMBRADA IPV</t>
  </si>
  <si>
    <t>PLACA DE FIBROCEMENTO 10 MM</t>
  </si>
  <si>
    <t>2.7.1</t>
  </si>
  <si>
    <t>REPOSICION VENTANAS BAÑOS 1º Y 2º NIVEL</t>
  </si>
  <si>
    <t>REJAS DE PROTECCION VENTANAS BAÑOS 1º Y 2º NIVEL</t>
  </si>
  <si>
    <t>2.7.2</t>
  </si>
  <si>
    <t>REPARACIÓN Y REPOSICIÓN PAVIMENTOS</t>
  </si>
  <si>
    <t xml:space="preserve">REPARACIÓN PAVIMENTO SALA DE MÚSICA Y BIBLIOTECA </t>
  </si>
  <si>
    <t xml:space="preserve">REPOSICIÓN  PINTURA PAVIMENTO AREA CIRCULACIONES Y HALL DE ACCESO </t>
  </si>
  <si>
    <t>2.9</t>
  </si>
  <si>
    <t>2.9.1</t>
  </si>
  <si>
    <t>2.9.2</t>
  </si>
  <si>
    <t xml:space="preserve">TABLA MACHIEMBRADA </t>
  </si>
  <si>
    <t xml:space="preserve">ELEMENTOS LINEALES </t>
  </si>
  <si>
    <t>GUARDAPOLVOS AULA TALLER</t>
  </si>
  <si>
    <t>REPOSICION REVESTIMIENTO INTERIOR AULA TALLER</t>
  </si>
  <si>
    <t>2.9.3</t>
  </si>
  <si>
    <t>2.10</t>
  </si>
  <si>
    <t>CONSERVACION Y REPOSICION DE PUERTAS EXTERIORES E INTERIORES</t>
  </si>
  <si>
    <t>2.10.1</t>
  </si>
  <si>
    <t>2.10.2</t>
  </si>
  <si>
    <t>CONSERVACION DE PUERTAS EXTERIORES</t>
  </si>
  <si>
    <t>REPOSICION PUERTAS INTERIORES CON CELOSIA</t>
  </si>
  <si>
    <t>CERRADURAS</t>
  </si>
  <si>
    <t xml:space="preserve">TOPES DE GOMA </t>
  </si>
  <si>
    <t>2.10.3</t>
  </si>
  <si>
    <t>2.10.4</t>
  </si>
  <si>
    <t>2.11</t>
  </si>
  <si>
    <t>CONSERVACION ESTRUCTURA METALICA DE PATIO CUBIERTO CERRADO</t>
  </si>
  <si>
    <t>REPOSICION CANAL DE AGUAS LLUVIAS DE PATIO CUBIERTO CERRADO</t>
  </si>
  <si>
    <t>2.11.1</t>
  </si>
  <si>
    <t>2.11.2</t>
  </si>
  <si>
    <t>2.11.3</t>
  </si>
  <si>
    <t>CONSERVACION ESTRUCTURA METALICA DE PATIO CUBIERTO ABIERTO</t>
  </si>
  <si>
    <t>2.11.4</t>
  </si>
  <si>
    <t>2.12</t>
  </si>
  <si>
    <t>CONSERVACION ESCALA ACCESO AREA ADMINISTRATIVA</t>
  </si>
  <si>
    <t>2.13</t>
  </si>
  <si>
    <t>3.1.1</t>
  </si>
  <si>
    <t>CONSERVACION Y REPOSICIÓN  REVESTIMIENTO EXTERIOR DE FACHADAS</t>
  </si>
  <si>
    <t xml:space="preserve">CONSERVACION Y REPOSICION DE PUERTAS EXTERIORES </t>
  </si>
  <si>
    <t>PUERTAS ACERADAS</t>
  </si>
  <si>
    <t>REPOSICION PUERTAS EXTERIORES CON BARRA ANTIPANICO</t>
  </si>
  <si>
    <t>PINTURA REVESTIMENTO DE ZINC ALUM ONDULADO</t>
  </si>
  <si>
    <t>3.3.5</t>
  </si>
  <si>
    <t xml:space="preserve">REPARACION  VENTILACIÓN PAVIMENTO CANCHA GIMNASIO </t>
  </si>
  <si>
    <t>REJAS DE PROTECCION PUERTAS ACCESO</t>
  </si>
  <si>
    <t xml:space="preserve">REPOSICIÓN PUERTAS ACCESO </t>
  </si>
  <si>
    <t>REVESTIMIENTO EXTERIOR MULTICANCHA CUBIERTA</t>
  </si>
  <si>
    <t>6.5</t>
  </si>
  <si>
    <t>6.5.1</t>
  </si>
  <si>
    <t>6.5.2</t>
  </si>
  <si>
    <t>6.5.3</t>
  </si>
  <si>
    <t>4.4.1</t>
  </si>
  <si>
    <t>4.4.2</t>
  </si>
  <si>
    <t>DESARME Y RETIRO ESTRUCTURA MURO Y VENTANAS DE MADERA 2º Y 3º NIVEL</t>
  </si>
  <si>
    <t>ENDOLADO</t>
  </si>
  <si>
    <t>REPOSICION VENTANAS DE MADERA FACHADA NORTE Y OESTE 2º Y 3º NIVEL</t>
  </si>
  <si>
    <t xml:space="preserve">REVESTIMIENTO DE TEJUELA DE ALERCE </t>
  </si>
  <si>
    <t>LIMPIEZA  VENTILACIÓN DE PAVIMENTO CANCHA GIMNASIO</t>
  </si>
  <si>
    <t>ESMALTE AL AGUA MUROS INTERIORES Y ZONAS HUMEDAS</t>
  </si>
  <si>
    <t xml:space="preserve">REPOSICIÓN CUBICULOS DUCHAS </t>
  </si>
  <si>
    <t>MADERA DE PINO IPV 1”X5”</t>
  </si>
  <si>
    <t xml:space="preserve">REPOSICIÓN CIERRE PERIMETRAL </t>
  </si>
  <si>
    <t>INSTALACIÓN DE SEPARADORES DE URINARIO</t>
  </si>
  <si>
    <t xml:space="preserve">REPOSICION SECADOR DE AIRE </t>
  </si>
  <si>
    <t>ENCAMISADO MUROS DOBLE TERCIADO 18MM 2º Y 3º NIVEL</t>
  </si>
  <si>
    <t>CONSERVACION Y REPOSICION ESTRUCTURA FACHADA NORTE Y OESTE</t>
  </si>
  <si>
    <t>CONSERVACION  TABIQUERÍA 2º Y 3º NIVEL</t>
  </si>
  <si>
    <t>REPOSICION  CUBIERTA DE TEJUELAS</t>
  </si>
  <si>
    <t>REPOSICION CUBIERTA</t>
  </si>
  <si>
    <t>CONSERVACION  ENCAMISADO CUBIERTA</t>
  </si>
  <si>
    <t>AISLACIONES TÉRMICAS, E HÍDRICAS</t>
  </si>
  <si>
    <t xml:space="preserve">REPOSICION Y CONSERVACION DE VENTANAS </t>
  </si>
  <si>
    <t>CONSERVACION Y REPARACION ESTRUCTURA METALICA  PATIO CUBIERTO CERRADO Y ABIERTO</t>
  </si>
  <si>
    <t>CONSERVACION   ESTRUCTURA METALICA TECHUMBRE DE PATIO CUBIERTO ABIERTO</t>
  </si>
  <si>
    <t>CONSERVACION   Y REPOSICION ESTRUCTURA MUROS</t>
  </si>
  <si>
    <t>CONSERVACION   TABIQUERÍA</t>
  </si>
  <si>
    <t>CONSERVACION  ENCAMISADO MUROS</t>
  </si>
  <si>
    <t>CONSERVACION   PUERTAS EXTERIORES</t>
  </si>
  <si>
    <t>REPOSICION Y CONSERVACION   ILUMINACIÓN INTERIOR Y EXTERIOR</t>
  </si>
  <si>
    <t xml:space="preserve">MANTENCIÓN, Y REPOSICIÓN DE SERVICIOS HIGIÉNICOS Y CAMARINES </t>
  </si>
  <si>
    <t xml:space="preserve">CONSERVACION   Y REPOSICIÓN DE REVESTIMIENTOS  SSHH  Y CAMARINES </t>
  </si>
  <si>
    <t>CONSERVACIÓN LICEO BICENTENARIO DE ANCUD</t>
  </si>
  <si>
    <t xml:space="preserve">REPOSICION VENTANAS </t>
  </si>
  <si>
    <t>DESARME Y RETIRO VENTANAS</t>
  </si>
  <si>
    <t>3.4.1</t>
  </si>
  <si>
    <t>3.4.2</t>
  </si>
  <si>
    <t>DE ALUMINIO</t>
  </si>
  <si>
    <t>NOMBRE</t>
  </si>
  <si>
    <t>RUT</t>
  </si>
  <si>
    <t xml:space="preserve">FIRMA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</si>
</sst>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* #,##0_ ;_ &quot;$&quot;* \-#,##0_ ;_ &quot;$&quot;* &quot;-&quot;_ ;_ @_ "/>
    <numFmt numFmtId="169" formatCode="[$$-340A]#,##0"/>
    <numFmt numFmtId="173" formatCode="_-* #,##0.00_-;\-* #,##0.00_-;_-* &quot;-&quot;??_-;_-@_-"/>
    <numFmt numFmtId="174" formatCode="_-[$$-340A]\ * #,##0_-;\-[$$-340A]\ * #,##0_-;_-[$$-340A]\ * &quot;-&quot;??_-;_-@_-"/>
    <numFmt numFmtId="178" formatCode="0.0"/>
  </numFmts>
  <fonts count="1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sz val="10"/>
      <color theme="0"/>
      <name val="Calibri"/>
      <family val="2"/>
    </font>
    <font>
      <sz val="10"/>
      <color rgb="FF00206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b/>
      <sz val="10"/>
      <color rgb="FF00206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73" fontId="1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152">
    <xf numFmtId="0" fontId="0" fillId="0" borderId="0" xfId="0"/>
    <xf numFmtId="0" fontId="4" fillId="2" borderId="0" xfId="0" applyFont="1" applyFill="1"/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/>
    <xf numFmtId="0" fontId="4" fillId="2" borderId="0" xfId="0" applyFont="1" applyFill="1" applyAlignment="1">
      <alignment horizontal="left"/>
    </xf>
    <xf numFmtId="169" fontId="4" fillId="2" borderId="0" xfId="0" applyNumberFormat="1" applyFont="1" applyFill="1" applyAlignment="1">
      <alignment horizontal="center"/>
    </xf>
    <xf numFmtId="169" fontId="4" fillId="2" borderId="0" xfId="0" applyNumberFormat="1" applyFont="1" applyFill="1" applyAlignment="1">
      <alignment horizontal="right"/>
    </xf>
    <xf numFmtId="0" fontId="13" fillId="0" borderId="0" xfId="0" applyFont="1" applyAlignment="1">
      <alignment horizontal="right" vertical="center"/>
    </xf>
    <xf numFmtId="0" fontId="14" fillId="2" borderId="0" xfId="0" applyFont="1" applyFill="1"/>
    <xf numFmtId="0" fontId="4" fillId="2" borderId="0" xfId="0" applyFont="1" applyFill="1" applyAlignment="1">
      <alignment horizontal="center" vertical="center"/>
    </xf>
    <xf numFmtId="0" fontId="15" fillId="2" borderId="0" xfId="0" applyFont="1" applyFill="1"/>
    <xf numFmtId="0" fontId="9" fillId="7" borderId="0" xfId="0" applyFont="1" applyFill="1"/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9" fillId="2" borderId="0" xfId="0" applyFont="1" applyFill="1" applyBorder="1"/>
    <xf numFmtId="0" fontId="15" fillId="2" borderId="0" xfId="0" applyFont="1" applyFill="1" applyBorder="1"/>
    <xf numFmtId="0" fontId="9" fillId="7" borderId="0" xfId="0" applyFont="1" applyFill="1" applyBorder="1"/>
    <xf numFmtId="0" fontId="4" fillId="2" borderId="7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center" vertical="center"/>
    </xf>
    <xf numFmtId="174" fontId="10" fillId="2" borderId="7" xfId="2" applyNumberFormat="1" applyFont="1" applyFill="1" applyBorder="1" applyAlignment="1">
      <alignment horizontal="center"/>
    </xf>
    <xf numFmtId="0" fontId="17" fillId="6" borderId="7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center" vertical="center"/>
    </xf>
    <xf numFmtId="174" fontId="10" fillId="6" borderId="7" xfId="2" applyNumberFormat="1" applyFont="1" applyFill="1" applyBorder="1" applyAlignment="1">
      <alignment horizontal="center"/>
    </xf>
    <xf numFmtId="0" fontId="16" fillId="8" borderId="7" xfId="0" applyFont="1" applyFill="1" applyBorder="1" applyAlignment="1">
      <alignment horizontal="left" vertical="center"/>
    </xf>
    <xf numFmtId="0" fontId="16" fillId="8" borderId="7" xfId="0" applyFont="1" applyFill="1" applyBorder="1" applyAlignment="1">
      <alignment vertical="center" wrapText="1"/>
    </xf>
    <xf numFmtId="0" fontId="15" fillId="8" borderId="7" xfId="0" applyFont="1" applyFill="1" applyBorder="1" applyAlignment="1">
      <alignment horizontal="center" vertical="top"/>
    </xf>
    <xf numFmtId="178" fontId="15" fillId="8" borderId="7" xfId="0" applyNumberFormat="1" applyFont="1" applyFill="1" applyBorder="1" applyAlignment="1">
      <alignment horizontal="center" vertical="top"/>
    </xf>
    <xf numFmtId="174" fontId="10" fillId="8" borderId="7" xfId="2" applyNumberFormat="1" applyFont="1" applyFill="1" applyBorder="1" applyAlignment="1">
      <alignment horizontal="center"/>
    </xf>
    <xf numFmtId="0" fontId="15" fillId="2" borderId="8" xfId="0" applyFont="1" applyFill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2" borderId="7" xfId="0" applyFont="1" applyFill="1" applyBorder="1" applyAlignment="1">
      <alignment horizontal="center" vertical="top"/>
    </xf>
    <xf numFmtId="178" fontId="15" fillId="2" borderId="7" xfId="0" applyNumberFormat="1" applyFont="1" applyFill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top"/>
    </xf>
    <xf numFmtId="178" fontId="15" fillId="2" borderId="8" xfId="0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vertical="center" wrapText="1"/>
    </xf>
    <xf numFmtId="0" fontId="15" fillId="2" borderId="5" xfId="0" applyFont="1" applyFill="1" applyBorder="1" applyAlignment="1">
      <alignment horizontal="center" vertical="top"/>
    </xf>
    <xf numFmtId="178" fontId="15" fillId="2" borderId="5" xfId="0" applyNumberFormat="1" applyFont="1" applyFill="1" applyBorder="1" applyAlignment="1">
      <alignment horizontal="center" vertical="top"/>
    </xf>
    <xf numFmtId="0" fontId="16" fillId="8" borderId="5" xfId="0" applyFont="1" applyFill="1" applyBorder="1" applyAlignment="1">
      <alignment horizontal="left" vertical="center"/>
    </xf>
    <xf numFmtId="0" fontId="15" fillId="8" borderId="5" xfId="0" applyFont="1" applyFill="1" applyBorder="1" applyAlignment="1">
      <alignment horizontal="center" vertical="top"/>
    </xf>
    <xf numFmtId="178" fontId="15" fillId="8" borderId="5" xfId="0" applyNumberFormat="1" applyFont="1" applyFill="1" applyBorder="1" applyAlignment="1">
      <alignment horizontal="center" vertical="top"/>
    </xf>
    <xf numFmtId="0" fontId="15" fillId="2" borderId="5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top"/>
    </xf>
    <xf numFmtId="178" fontId="15" fillId="2" borderId="6" xfId="0" applyNumberFormat="1" applyFont="1" applyFill="1" applyBorder="1" applyAlignment="1">
      <alignment horizontal="center" vertical="top"/>
    </xf>
    <xf numFmtId="174" fontId="10" fillId="2" borderId="11" xfId="2" applyNumberFormat="1" applyFont="1" applyFill="1" applyBorder="1" applyAlignment="1">
      <alignment horizontal="center"/>
    </xf>
    <xf numFmtId="0" fontId="15" fillId="2" borderId="7" xfId="0" applyFont="1" applyFill="1" applyBorder="1" applyAlignment="1">
      <alignment horizontal="left" vertical="center"/>
    </xf>
    <xf numFmtId="0" fontId="16" fillId="8" borderId="7" xfId="0" applyFont="1" applyFill="1" applyBorder="1" applyAlignment="1">
      <alignment horizontal="center" vertical="top"/>
    </xf>
    <xf numFmtId="178" fontId="16" fillId="8" borderId="7" xfId="0" applyNumberFormat="1" applyFont="1" applyFill="1" applyBorder="1" applyAlignment="1">
      <alignment horizontal="center" vertical="top"/>
    </xf>
    <xf numFmtId="174" fontId="12" fillId="8" borderId="7" xfId="2" applyNumberFormat="1" applyFont="1" applyFill="1" applyBorder="1" applyAlignment="1">
      <alignment horizontal="center"/>
    </xf>
    <xf numFmtId="0" fontId="3" fillId="8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top"/>
    </xf>
    <xf numFmtId="174" fontId="18" fillId="2" borderId="7" xfId="2" applyNumberFormat="1" applyFont="1" applyFill="1" applyBorder="1" applyAlignment="1">
      <alignment horizontal="center"/>
    </xf>
    <xf numFmtId="0" fontId="3" fillId="8" borderId="7" xfId="0" applyFont="1" applyFill="1" applyBorder="1" applyAlignment="1">
      <alignment horizontal="left" vertical="top"/>
    </xf>
    <xf numFmtId="0" fontId="4" fillId="8" borderId="7" xfId="0" applyFont="1" applyFill="1" applyBorder="1" applyAlignment="1">
      <alignment horizontal="center" vertical="center"/>
    </xf>
    <xf numFmtId="174" fontId="18" fillId="8" borderId="7" xfId="2" applyNumberFormat="1" applyFont="1" applyFill="1" applyBorder="1" applyAlignment="1">
      <alignment horizontal="center"/>
    </xf>
    <xf numFmtId="0" fontId="17" fillId="6" borderId="8" xfId="0" applyFont="1" applyFill="1" applyBorder="1" applyAlignment="1">
      <alignment horizontal="left" vertical="top"/>
    </xf>
    <xf numFmtId="0" fontId="8" fillId="6" borderId="8" xfId="0" applyFont="1" applyFill="1" applyBorder="1" applyAlignment="1">
      <alignment horizontal="center" vertical="center"/>
    </xf>
    <xf numFmtId="174" fontId="11" fillId="6" borderId="9" xfId="2" applyNumberFormat="1" applyFont="1" applyFill="1" applyBorder="1" applyAlignment="1">
      <alignment horizontal="center"/>
    </xf>
    <xf numFmtId="174" fontId="10" fillId="6" borderId="9" xfId="2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left" vertical="top"/>
    </xf>
    <xf numFmtId="0" fontId="15" fillId="2" borderId="6" xfId="0" applyFont="1" applyFill="1" applyBorder="1" applyAlignment="1">
      <alignment horizontal="left" vertical="top"/>
    </xf>
    <xf numFmtId="0" fontId="15" fillId="2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top"/>
    </xf>
    <xf numFmtId="0" fontId="16" fillId="8" borderId="6" xfId="0" applyFont="1" applyFill="1" applyBorder="1" applyAlignment="1">
      <alignment horizontal="left" vertical="top"/>
    </xf>
    <xf numFmtId="0" fontId="16" fillId="8" borderId="5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left" vertical="top"/>
    </xf>
    <xf numFmtId="0" fontId="8" fillId="6" borderId="5" xfId="0" applyFont="1" applyFill="1" applyBorder="1" applyAlignment="1">
      <alignment horizontal="center" vertical="center"/>
    </xf>
    <xf numFmtId="174" fontId="11" fillId="6" borderId="7" xfId="2" applyNumberFormat="1" applyFont="1" applyFill="1" applyBorder="1" applyAlignment="1">
      <alignment horizontal="center"/>
    </xf>
    <xf numFmtId="0" fontId="3" fillId="8" borderId="7" xfId="0" applyNumberFormat="1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center" vertical="center"/>
    </xf>
    <xf numFmtId="0" fontId="3" fillId="8" borderId="9" xfId="0" applyNumberFormat="1" applyFont="1" applyFill="1" applyBorder="1" applyAlignment="1">
      <alignment horizontal="left" vertical="center" wrapText="1"/>
    </xf>
    <xf numFmtId="0" fontId="3" fillId="8" borderId="9" xfId="0" applyFont="1" applyFill="1" applyBorder="1" applyAlignment="1">
      <alignment horizontal="center" vertical="center"/>
    </xf>
    <xf numFmtId="174" fontId="12" fillId="8" borderId="9" xfId="2" applyNumberFormat="1" applyFont="1" applyFill="1" applyBorder="1" applyAlignment="1">
      <alignment horizontal="center"/>
    </xf>
    <xf numFmtId="0" fontId="4" fillId="2" borderId="9" xfId="0" applyNumberFormat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174" fontId="10" fillId="2" borderId="9" xfId="2" applyNumberFormat="1" applyFont="1" applyFill="1" applyBorder="1" applyAlignment="1">
      <alignment horizontal="center"/>
    </xf>
    <xf numFmtId="0" fontId="17" fillId="6" borderId="6" xfId="0" applyFont="1" applyFill="1" applyBorder="1" applyAlignment="1">
      <alignment horizontal="left" vertical="top"/>
    </xf>
    <xf numFmtId="0" fontId="8" fillId="6" borderId="6" xfId="0" applyFont="1" applyFill="1" applyBorder="1" applyAlignment="1">
      <alignment horizontal="center" vertical="center"/>
    </xf>
    <xf numFmtId="174" fontId="11" fillId="6" borderId="11" xfId="2" applyNumberFormat="1" applyFont="1" applyFill="1" applyBorder="1" applyAlignment="1">
      <alignment horizontal="center"/>
    </xf>
    <xf numFmtId="0" fontId="16" fillId="4" borderId="7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4" fillId="4" borderId="7" xfId="0" applyFont="1" applyFill="1" applyBorder="1" applyAlignment="1">
      <alignment horizontal="center" vertical="center"/>
    </xf>
    <xf numFmtId="174" fontId="10" fillId="4" borderId="7" xfId="2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top"/>
    </xf>
    <xf numFmtId="0" fontId="4" fillId="4" borderId="6" xfId="0" applyFont="1" applyFill="1" applyBorder="1" applyAlignment="1">
      <alignment horizontal="center" vertical="center"/>
    </xf>
    <xf numFmtId="174" fontId="10" fillId="4" borderId="11" xfId="2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left" vertical="top"/>
    </xf>
    <xf numFmtId="0" fontId="8" fillId="6" borderId="9" xfId="0" applyFont="1" applyFill="1" applyBorder="1" applyAlignment="1">
      <alignment horizontal="center" vertical="center"/>
    </xf>
    <xf numFmtId="174" fontId="10" fillId="4" borderId="9" xfId="2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174" fontId="6" fillId="6" borderId="7" xfId="2" applyNumberFormat="1" applyFont="1" applyFill="1" applyBorder="1" applyAlignment="1">
      <alignment horizontal="center"/>
    </xf>
    <xf numFmtId="174" fontId="10" fillId="2" borderId="7" xfId="2" applyNumberFormat="1" applyFont="1" applyFill="1" applyBorder="1" applyAlignment="1">
      <alignment horizontal="right"/>
    </xf>
    <xf numFmtId="0" fontId="8" fillId="6" borderId="11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69" fontId="6" fillId="6" borderId="1" xfId="0" applyNumberFormat="1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top"/>
    </xf>
    <xf numFmtId="42" fontId="8" fillId="6" borderId="11" xfId="3" applyFont="1" applyFill="1" applyBorder="1" applyAlignment="1">
      <alignment horizontal="right" vertical="top"/>
    </xf>
    <xf numFmtId="174" fontId="12" fillId="4" borderId="4" xfId="2" applyNumberFormat="1" applyFont="1" applyFill="1" applyBorder="1" applyAlignment="1">
      <alignment horizontal="center"/>
    </xf>
    <xf numFmtId="174" fontId="12" fillId="4" borderId="10" xfId="2" applyNumberFormat="1" applyFont="1" applyFill="1" applyBorder="1" applyAlignment="1">
      <alignment horizontal="center"/>
    </xf>
    <xf numFmtId="174" fontId="12" fillId="4" borderId="3" xfId="2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left" vertical="top"/>
    </xf>
    <xf numFmtId="0" fontId="17" fillId="5" borderId="9" xfId="0" applyNumberFormat="1" applyFont="1" applyFill="1" applyBorder="1" applyAlignment="1">
      <alignment horizontal="left" vertical="center" wrapText="1"/>
    </xf>
    <xf numFmtId="0" fontId="17" fillId="5" borderId="9" xfId="0" applyFont="1" applyFill="1" applyBorder="1" applyAlignment="1">
      <alignment horizontal="center" vertical="center"/>
    </xf>
    <xf numFmtId="174" fontId="6" fillId="5" borderId="9" xfId="2" applyNumberFormat="1" applyFont="1" applyFill="1" applyBorder="1" applyAlignment="1">
      <alignment horizontal="center"/>
    </xf>
    <xf numFmtId="0" fontId="3" fillId="4" borderId="7" xfId="0" applyNumberFormat="1" applyFont="1" applyFill="1" applyBorder="1" applyAlignment="1">
      <alignment horizontal="left" vertical="center" wrapText="1"/>
    </xf>
    <xf numFmtId="0" fontId="16" fillId="4" borderId="11" xfId="0" applyFont="1" applyFill="1" applyBorder="1" applyAlignment="1">
      <alignment horizontal="left" vertical="top"/>
    </xf>
    <xf numFmtId="0" fontId="3" fillId="9" borderId="9" xfId="0" applyFont="1" applyFill="1" applyBorder="1" applyAlignment="1">
      <alignment horizontal="left" vertical="top"/>
    </xf>
    <xf numFmtId="0" fontId="3" fillId="9" borderId="9" xfId="0" applyFont="1" applyFill="1" applyBorder="1" applyAlignment="1">
      <alignment horizontal="center" vertical="center"/>
    </xf>
    <xf numFmtId="169" fontId="3" fillId="9" borderId="9" xfId="0" applyNumberFormat="1" applyFont="1" applyFill="1" applyBorder="1" applyAlignment="1">
      <alignment horizontal="center" vertical="top"/>
    </xf>
    <xf numFmtId="169" fontId="3" fillId="9" borderId="9" xfId="0" applyNumberFormat="1" applyFont="1" applyFill="1" applyBorder="1" applyAlignment="1">
      <alignment horizontal="right" vertical="top"/>
    </xf>
    <xf numFmtId="0" fontId="16" fillId="3" borderId="5" xfId="0" applyFont="1" applyFill="1" applyBorder="1" applyAlignment="1">
      <alignment horizontal="left" vertical="top"/>
    </xf>
    <xf numFmtId="0" fontId="16" fillId="3" borderId="6" xfId="0" applyFont="1" applyFill="1" applyBorder="1" applyAlignment="1">
      <alignment horizontal="left" vertical="top"/>
    </xf>
    <xf numFmtId="0" fontId="16" fillId="3" borderId="5" xfId="0" applyFont="1" applyFill="1" applyBorder="1" applyAlignment="1">
      <alignment horizontal="center" vertical="center"/>
    </xf>
    <xf numFmtId="174" fontId="12" fillId="3" borderId="7" xfId="2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center" vertical="top"/>
    </xf>
    <xf numFmtId="174" fontId="10" fillId="0" borderId="13" xfId="2" applyNumberFormat="1" applyFont="1" applyFill="1" applyBorder="1" applyAlignment="1">
      <alignment horizontal="center"/>
    </xf>
    <xf numFmtId="0" fontId="3" fillId="3" borderId="12" xfId="0" applyNumberFormat="1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top"/>
    </xf>
    <xf numFmtId="174" fontId="10" fillId="3" borderId="13" xfId="2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left" vertical="top"/>
    </xf>
    <xf numFmtId="174" fontId="10" fillId="3" borderId="15" xfId="2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left" vertical="top"/>
    </xf>
    <xf numFmtId="174" fontId="10" fillId="0" borderId="15" xfId="2" applyNumberFormat="1" applyFont="1" applyFill="1" applyBorder="1" applyAlignment="1">
      <alignment horizontal="center"/>
    </xf>
    <xf numFmtId="0" fontId="3" fillId="8" borderId="16" xfId="0" applyFont="1" applyFill="1" applyBorder="1" applyAlignment="1">
      <alignment horizontal="left" vertical="top"/>
    </xf>
    <xf numFmtId="0" fontId="3" fillId="8" borderId="16" xfId="0" applyNumberFormat="1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horizontal="center" vertical="center"/>
    </xf>
    <xf numFmtId="174" fontId="12" fillId="8" borderId="16" xfId="2" applyNumberFormat="1" applyFont="1" applyFill="1" applyBorder="1" applyAlignment="1">
      <alignment horizontal="center"/>
    </xf>
    <xf numFmtId="0" fontId="3" fillId="8" borderId="17" xfId="0" applyFont="1" applyFill="1" applyBorder="1" applyAlignment="1">
      <alignment horizontal="left" vertical="top"/>
    </xf>
    <xf numFmtId="0" fontId="3" fillId="8" borderId="17" xfId="0" applyNumberFormat="1" applyFont="1" applyFill="1" applyBorder="1" applyAlignment="1">
      <alignment horizontal="left" vertical="center" wrapText="1"/>
    </xf>
    <xf numFmtId="0" fontId="3" fillId="8" borderId="17" xfId="0" applyFont="1" applyFill="1" applyBorder="1" applyAlignment="1">
      <alignment horizontal="center" vertical="center"/>
    </xf>
    <xf numFmtId="174" fontId="12" fillId="8" borderId="17" xfId="2" applyNumberFormat="1" applyFont="1" applyFill="1" applyBorder="1" applyAlignment="1">
      <alignment horizontal="center"/>
    </xf>
    <xf numFmtId="0" fontId="4" fillId="2" borderId="2" xfId="0" applyFont="1" applyFill="1" applyBorder="1"/>
    <xf numFmtId="0" fontId="3" fillId="2" borderId="0" xfId="0" applyFont="1" applyFill="1" applyAlignment="1">
      <alignment horizontal="center"/>
    </xf>
    <xf numFmtId="169" fontId="3" fillId="4" borderId="10" xfId="0" applyNumberFormat="1" applyFont="1" applyFill="1" applyBorder="1" applyAlignment="1">
      <alignment horizontal="center" vertical="top"/>
    </xf>
    <xf numFmtId="169" fontId="3" fillId="4" borderId="3" xfId="0" applyNumberFormat="1" applyFont="1" applyFill="1" applyBorder="1" applyAlignment="1">
      <alignment horizontal="center" vertical="top"/>
    </xf>
    <xf numFmtId="0" fontId="5" fillId="6" borderId="4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169" fontId="3" fillId="4" borderId="4" xfId="0" applyNumberFormat="1" applyFont="1" applyFill="1" applyBorder="1" applyAlignment="1">
      <alignment horizontal="center" vertical="top"/>
    </xf>
  </cellXfs>
  <cellStyles count="4">
    <cellStyle name="Millares 2" xfId="2"/>
    <cellStyle name="Moneda [0]" xfId="3" builtinId="7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29"/>
  <sheetViews>
    <sheetView tabSelected="1" view="pageBreakPreview" zoomScaleNormal="100" zoomScaleSheetLayoutView="100" workbookViewId="0">
      <selection activeCell="E123" sqref="E123"/>
    </sheetView>
  </sheetViews>
  <sheetFormatPr baseColWidth="10" defaultColWidth="9.140625" defaultRowHeight="12.75" x14ac:dyDescent="0.2"/>
  <cols>
    <col min="1" max="1" width="5.85546875" style="5" bestFit="1" customWidth="1"/>
    <col min="2" max="2" width="75.7109375" style="1" bestFit="1" customWidth="1"/>
    <col min="3" max="3" width="6.28515625" style="10" customWidth="1"/>
    <col min="4" max="4" width="6.42578125" style="10" bestFit="1" customWidth="1"/>
    <col min="5" max="5" width="13.140625" style="6" customWidth="1"/>
    <col min="6" max="6" width="14.7109375" style="7" customWidth="1"/>
    <col min="7" max="18" width="9.140625" style="16"/>
    <col min="19" max="16384" width="9.140625" style="4"/>
  </cols>
  <sheetData>
    <row r="1" spans="1:18" s="3" customFormat="1" ht="15.75" x14ac:dyDescent="0.25">
      <c r="A1" s="149" t="s">
        <v>21</v>
      </c>
      <c r="B1" s="149"/>
      <c r="C1" s="149"/>
      <c r="D1" s="149"/>
      <c r="E1" s="149"/>
      <c r="F1" s="149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s="3" customFormat="1" ht="16.5" thickBot="1" x14ac:dyDescent="0.3">
      <c r="A2" s="150" t="s">
        <v>215</v>
      </c>
      <c r="B2" s="150"/>
      <c r="C2" s="150"/>
      <c r="D2" s="150"/>
      <c r="E2" s="150"/>
      <c r="F2" s="150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s="2" customFormat="1" ht="30.75" thickBot="1" x14ac:dyDescent="0.3">
      <c r="A3" s="105" t="s">
        <v>19</v>
      </c>
      <c r="B3" s="106" t="s">
        <v>24</v>
      </c>
      <c r="C3" s="106" t="s">
        <v>13</v>
      </c>
      <c r="D3" s="106" t="s">
        <v>18</v>
      </c>
      <c r="E3" s="107" t="s">
        <v>0</v>
      </c>
      <c r="F3" s="107" t="s">
        <v>1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8" s="9" customFormat="1" x14ac:dyDescent="0.2">
      <c r="A4" s="119" t="s">
        <v>14</v>
      </c>
      <c r="B4" s="119" t="s">
        <v>2</v>
      </c>
      <c r="C4" s="120"/>
      <c r="D4" s="120"/>
      <c r="E4" s="121"/>
      <c r="F4" s="122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5" x14ac:dyDescent="0.25">
      <c r="A5" s="19" t="s">
        <v>3</v>
      </c>
      <c r="B5" s="19" t="s">
        <v>55</v>
      </c>
      <c r="C5" s="20" t="s">
        <v>16</v>
      </c>
      <c r="D5" s="20">
        <v>1</v>
      </c>
      <c r="E5" s="21"/>
      <c r="F5" s="21">
        <f>+D5*E5</f>
        <v>0</v>
      </c>
    </row>
    <row r="6" spans="1:18" ht="15" x14ac:dyDescent="0.25">
      <c r="A6" s="19" t="s">
        <v>4</v>
      </c>
      <c r="B6" s="19" t="s">
        <v>6</v>
      </c>
      <c r="C6" s="20" t="s">
        <v>23</v>
      </c>
      <c r="D6" s="20">
        <v>1</v>
      </c>
      <c r="E6" s="21"/>
      <c r="F6" s="21">
        <f t="shared" ref="F6:F56" si="0">+D6*E6</f>
        <v>0</v>
      </c>
    </row>
    <row r="7" spans="1:18" ht="15" x14ac:dyDescent="0.25">
      <c r="A7" s="19" t="s">
        <v>5</v>
      </c>
      <c r="B7" s="19" t="s">
        <v>7</v>
      </c>
      <c r="C7" s="20" t="s">
        <v>16</v>
      </c>
      <c r="D7" s="20">
        <v>1</v>
      </c>
      <c r="E7" s="21"/>
      <c r="F7" s="21">
        <f t="shared" si="0"/>
        <v>0</v>
      </c>
    </row>
    <row r="8" spans="1:18" ht="15" x14ac:dyDescent="0.25">
      <c r="A8" s="19" t="s">
        <v>54</v>
      </c>
      <c r="B8" s="19" t="s">
        <v>8</v>
      </c>
      <c r="C8" s="20" t="s">
        <v>16</v>
      </c>
      <c r="D8" s="20">
        <v>1</v>
      </c>
      <c r="E8" s="21"/>
      <c r="F8" s="21">
        <f t="shared" si="0"/>
        <v>0</v>
      </c>
    </row>
    <row r="9" spans="1:18" ht="15" x14ac:dyDescent="0.25">
      <c r="A9" s="22">
        <v>2</v>
      </c>
      <c r="B9" s="22" t="s">
        <v>86</v>
      </c>
      <c r="C9" s="23"/>
      <c r="D9" s="23"/>
      <c r="E9" s="24"/>
      <c r="F9" s="24"/>
    </row>
    <row r="10" spans="1:18" ht="15" x14ac:dyDescent="0.25">
      <c r="A10" s="25" t="s">
        <v>26</v>
      </c>
      <c r="B10" s="26" t="s">
        <v>199</v>
      </c>
      <c r="C10" s="27"/>
      <c r="D10" s="28"/>
      <c r="E10" s="29"/>
      <c r="F10" s="29"/>
    </row>
    <row r="11" spans="1:18" ht="15" x14ac:dyDescent="0.25">
      <c r="A11" s="30" t="s">
        <v>30</v>
      </c>
      <c r="B11" s="31" t="s">
        <v>187</v>
      </c>
      <c r="C11" s="32" t="s">
        <v>15</v>
      </c>
      <c r="D11" s="33">
        <f>208+222+24</f>
        <v>454</v>
      </c>
      <c r="E11" s="21"/>
      <c r="F11" s="21">
        <f t="shared" si="0"/>
        <v>0</v>
      </c>
    </row>
    <row r="12" spans="1:18" ht="15" x14ac:dyDescent="0.25">
      <c r="A12" s="30" t="s">
        <v>31</v>
      </c>
      <c r="B12" s="31" t="s">
        <v>200</v>
      </c>
      <c r="C12" s="34" t="s">
        <v>15</v>
      </c>
      <c r="D12" s="35">
        <f>ROUND(D11*0.8,0)</f>
        <v>363</v>
      </c>
      <c r="E12" s="21"/>
      <c r="F12" s="21">
        <f t="shared" si="0"/>
        <v>0</v>
      </c>
    </row>
    <row r="13" spans="1:18" ht="15" x14ac:dyDescent="0.25">
      <c r="A13" s="30" t="s">
        <v>84</v>
      </c>
      <c r="B13" s="36" t="s">
        <v>198</v>
      </c>
      <c r="C13" s="37" t="s">
        <v>15</v>
      </c>
      <c r="D13" s="38">
        <f>+D11</f>
        <v>454</v>
      </c>
      <c r="E13" s="21"/>
      <c r="F13" s="21">
        <f t="shared" si="0"/>
        <v>0</v>
      </c>
    </row>
    <row r="14" spans="1:18" ht="15" x14ac:dyDescent="0.25">
      <c r="A14" s="39" t="s">
        <v>27</v>
      </c>
      <c r="B14" s="26" t="s">
        <v>201</v>
      </c>
      <c r="C14" s="40"/>
      <c r="D14" s="41"/>
      <c r="E14" s="29"/>
      <c r="F14" s="29"/>
    </row>
    <row r="15" spans="1:18" ht="15" x14ac:dyDescent="0.25">
      <c r="A15" s="42" t="s">
        <v>33</v>
      </c>
      <c r="B15" s="36" t="s">
        <v>107</v>
      </c>
      <c r="C15" s="37" t="s">
        <v>15</v>
      </c>
      <c r="D15" s="38">
        <v>1354</v>
      </c>
      <c r="E15" s="21"/>
      <c r="F15" s="21">
        <f t="shared" si="0"/>
        <v>0</v>
      </c>
    </row>
    <row r="16" spans="1:18" ht="15" x14ac:dyDescent="0.25">
      <c r="A16" s="42" t="s">
        <v>34</v>
      </c>
      <c r="B16" s="36" t="s">
        <v>202</v>
      </c>
      <c r="C16" s="37" t="s">
        <v>15</v>
      </c>
      <c r="D16" s="38">
        <f>+D15</f>
        <v>1354</v>
      </c>
      <c r="E16" s="21"/>
      <c r="F16" s="21">
        <f t="shared" si="0"/>
        <v>0</v>
      </c>
    </row>
    <row r="17" spans="1:6" ht="15" x14ac:dyDescent="0.25">
      <c r="A17" s="43" t="s">
        <v>35</v>
      </c>
      <c r="B17" s="44" t="s">
        <v>203</v>
      </c>
      <c r="C17" s="45" t="s">
        <v>15</v>
      </c>
      <c r="D17" s="46">
        <v>540</v>
      </c>
      <c r="E17" s="47"/>
      <c r="F17" s="47">
        <f t="shared" si="0"/>
        <v>0</v>
      </c>
    </row>
    <row r="18" spans="1:6" ht="15" x14ac:dyDescent="0.25">
      <c r="A18" s="48" t="s">
        <v>83</v>
      </c>
      <c r="B18" s="48" t="s">
        <v>25</v>
      </c>
      <c r="C18" s="32" t="s">
        <v>15</v>
      </c>
      <c r="D18" s="33">
        <f>+D15</f>
        <v>1354</v>
      </c>
      <c r="E18" s="21"/>
      <c r="F18" s="21">
        <f t="shared" si="0"/>
        <v>0</v>
      </c>
    </row>
    <row r="19" spans="1:6" ht="15" x14ac:dyDescent="0.25">
      <c r="A19" s="25" t="s">
        <v>28</v>
      </c>
      <c r="B19" s="25" t="s">
        <v>204</v>
      </c>
      <c r="C19" s="49"/>
      <c r="D19" s="50"/>
      <c r="E19" s="51"/>
      <c r="F19" s="29"/>
    </row>
    <row r="20" spans="1:6" ht="15" x14ac:dyDescent="0.25">
      <c r="A20" s="48" t="s">
        <v>101</v>
      </c>
      <c r="B20" s="48" t="s">
        <v>108</v>
      </c>
      <c r="C20" s="32" t="s">
        <v>15</v>
      </c>
      <c r="D20" s="33">
        <f>+D11</f>
        <v>454</v>
      </c>
      <c r="E20" s="21"/>
      <c r="F20" s="21">
        <f t="shared" si="0"/>
        <v>0</v>
      </c>
    </row>
    <row r="21" spans="1:6" ht="15" x14ac:dyDescent="0.25">
      <c r="A21" s="48" t="s">
        <v>103</v>
      </c>
      <c r="B21" s="48" t="s">
        <v>110</v>
      </c>
      <c r="C21" s="32" t="s">
        <v>15</v>
      </c>
      <c r="D21" s="33">
        <f>+D20</f>
        <v>454</v>
      </c>
      <c r="E21" s="21"/>
      <c r="F21" s="21">
        <f t="shared" si="0"/>
        <v>0</v>
      </c>
    </row>
    <row r="22" spans="1:6" ht="15" x14ac:dyDescent="0.25">
      <c r="A22" s="25" t="s">
        <v>29</v>
      </c>
      <c r="B22" s="25" t="s">
        <v>112</v>
      </c>
      <c r="C22" s="49"/>
      <c r="D22" s="50"/>
      <c r="E22" s="51"/>
      <c r="F22" s="51"/>
    </row>
    <row r="23" spans="1:6" ht="15" x14ac:dyDescent="0.25">
      <c r="A23" s="48" t="s">
        <v>104</v>
      </c>
      <c r="B23" s="48" t="s">
        <v>125</v>
      </c>
      <c r="C23" s="32" t="s">
        <v>17</v>
      </c>
      <c r="D23" s="33">
        <v>56</v>
      </c>
      <c r="E23" s="21"/>
      <c r="F23" s="21">
        <f t="shared" si="0"/>
        <v>0</v>
      </c>
    </row>
    <row r="24" spans="1:6" ht="15" x14ac:dyDescent="0.25">
      <c r="A24" s="48" t="s">
        <v>105</v>
      </c>
      <c r="B24" s="48" t="s">
        <v>115</v>
      </c>
      <c r="C24" s="32" t="s">
        <v>17</v>
      </c>
      <c r="D24" s="33">
        <v>155</v>
      </c>
      <c r="E24" s="21"/>
      <c r="F24" s="21">
        <f t="shared" si="0"/>
        <v>0</v>
      </c>
    </row>
    <row r="25" spans="1:6" ht="15" x14ac:dyDescent="0.25">
      <c r="A25" s="48" t="s">
        <v>106</v>
      </c>
      <c r="B25" s="48" t="s">
        <v>116</v>
      </c>
      <c r="C25" s="32" t="s">
        <v>17</v>
      </c>
      <c r="D25" s="33">
        <v>30</v>
      </c>
      <c r="E25" s="21"/>
      <c r="F25" s="21">
        <f t="shared" si="0"/>
        <v>0</v>
      </c>
    </row>
    <row r="26" spans="1:6" ht="15" x14ac:dyDescent="0.25">
      <c r="A26" s="48" t="s">
        <v>126</v>
      </c>
      <c r="B26" s="48" t="s">
        <v>117</v>
      </c>
      <c r="C26" s="32" t="s">
        <v>17</v>
      </c>
      <c r="D26" s="33">
        <v>150</v>
      </c>
      <c r="E26" s="21"/>
      <c r="F26" s="21">
        <f t="shared" si="0"/>
        <v>0</v>
      </c>
    </row>
    <row r="27" spans="1:6" ht="15" x14ac:dyDescent="0.25">
      <c r="A27" s="25" t="s">
        <v>36</v>
      </c>
      <c r="B27" s="25" t="s">
        <v>118</v>
      </c>
      <c r="C27" s="49"/>
      <c r="D27" s="50"/>
      <c r="E27" s="51"/>
      <c r="F27" s="51"/>
    </row>
    <row r="28" spans="1:6" ht="15" x14ac:dyDescent="0.25">
      <c r="A28" s="48" t="s">
        <v>127</v>
      </c>
      <c r="B28" s="48" t="s">
        <v>132</v>
      </c>
      <c r="C28" s="32" t="s">
        <v>15</v>
      </c>
      <c r="D28" s="33">
        <v>88</v>
      </c>
      <c r="E28" s="21"/>
      <c r="F28" s="21">
        <f t="shared" si="0"/>
        <v>0</v>
      </c>
    </row>
    <row r="29" spans="1:6" ht="15" x14ac:dyDescent="0.25">
      <c r="A29" s="48" t="s">
        <v>128</v>
      </c>
      <c r="B29" s="48" t="s">
        <v>133</v>
      </c>
      <c r="C29" s="32" t="s">
        <v>15</v>
      </c>
      <c r="D29" s="33">
        <v>133</v>
      </c>
      <c r="E29" s="21"/>
      <c r="F29" s="21">
        <f t="shared" si="0"/>
        <v>0</v>
      </c>
    </row>
    <row r="30" spans="1:6" ht="15" x14ac:dyDescent="0.25">
      <c r="A30" s="48" t="s">
        <v>129</v>
      </c>
      <c r="B30" s="48" t="s">
        <v>194</v>
      </c>
      <c r="C30" s="32" t="s">
        <v>15</v>
      </c>
      <c r="D30" s="33">
        <f>+D29</f>
        <v>133</v>
      </c>
      <c r="E30" s="21"/>
      <c r="F30" s="21">
        <f t="shared" si="0"/>
        <v>0</v>
      </c>
    </row>
    <row r="31" spans="1:6" ht="15" x14ac:dyDescent="0.25">
      <c r="A31" s="48" t="s">
        <v>130</v>
      </c>
      <c r="B31" s="48" t="s">
        <v>122</v>
      </c>
      <c r="C31" s="32" t="s">
        <v>15</v>
      </c>
      <c r="D31" s="33">
        <v>78</v>
      </c>
      <c r="E31" s="21"/>
      <c r="F31" s="21">
        <f t="shared" si="0"/>
        <v>0</v>
      </c>
    </row>
    <row r="32" spans="1:6" ht="15" x14ac:dyDescent="0.25">
      <c r="A32" s="48" t="s">
        <v>131</v>
      </c>
      <c r="B32" s="48" t="s">
        <v>124</v>
      </c>
      <c r="C32" s="32" t="s">
        <v>17</v>
      </c>
      <c r="D32" s="33">
        <v>155</v>
      </c>
      <c r="E32" s="21"/>
      <c r="F32" s="21">
        <f t="shared" si="0"/>
        <v>0</v>
      </c>
    </row>
    <row r="33" spans="1:6" ht="15" x14ac:dyDescent="0.25">
      <c r="A33" s="25" t="s">
        <v>37</v>
      </c>
      <c r="B33" s="25" t="s">
        <v>147</v>
      </c>
      <c r="C33" s="49"/>
      <c r="D33" s="50"/>
      <c r="E33" s="51"/>
      <c r="F33" s="51"/>
    </row>
    <row r="34" spans="1:6" ht="15" x14ac:dyDescent="0.25">
      <c r="A34" s="48" t="s">
        <v>38</v>
      </c>
      <c r="B34" s="48" t="s">
        <v>144</v>
      </c>
      <c r="C34" s="32" t="s">
        <v>15</v>
      </c>
      <c r="D34" s="33">
        <v>5</v>
      </c>
      <c r="E34" s="21"/>
      <c r="F34" s="21">
        <f t="shared" si="0"/>
        <v>0</v>
      </c>
    </row>
    <row r="35" spans="1:6" ht="15" x14ac:dyDescent="0.25">
      <c r="A35" s="25" t="s">
        <v>39</v>
      </c>
      <c r="B35" s="52" t="s">
        <v>138</v>
      </c>
      <c r="C35" s="49"/>
      <c r="D35" s="50"/>
      <c r="E35" s="51"/>
      <c r="F35" s="51"/>
    </row>
    <row r="36" spans="1:6" ht="15" x14ac:dyDescent="0.25">
      <c r="A36" s="48" t="s">
        <v>134</v>
      </c>
      <c r="B36" s="53" t="s">
        <v>139</v>
      </c>
      <c r="C36" s="32" t="s">
        <v>15</v>
      </c>
      <c r="D36" s="33">
        <v>126</v>
      </c>
      <c r="E36" s="21"/>
      <c r="F36" s="21">
        <f>+D36*E36</f>
        <v>0</v>
      </c>
    </row>
    <row r="37" spans="1:6" ht="15" x14ac:dyDescent="0.25">
      <c r="A37" s="48" t="s">
        <v>137</v>
      </c>
      <c r="B37" s="53" t="s">
        <v>140</v>
      </c>
      <c r="C37" s="32" t="s">
        <v>15</v>
      </c>
      <c r="D37" s="33">
        <v>876</v>
      </c>
      <c r="E37" s="21"/>
      <c r="F37" s="21">
        <f t="shared" si="0"/>
        <v>0</v>
      </c>
    </row>
    <row r="38" spans="1:6" ht="15" x14ac:dyDescent="0.25">
      <c r="A38" s="25" t="s">
        <v>49</v>
      </c>
      <c r="B38" s="52" t="s">
        <v>145</v>
      </c>
      <c r="C38" s="49"/>
      <c r="D38" s="50"/>
      <c r="E38" s="51"/>
      <c r="F38" s="51"/>
    </row>
    <row r="39" spans="1:6" ht="15" x14ac:dyDescent="0.25">
      <c r="A39" s="48" t="s">
        <v>52</v>
      </c>
      <c r="B39" s="53" t="s">
        <v>146</v>
      </c>
      <c r="C39" s="32" t="s">
        <v>17</v>
      </c>
      <c r="D39" s="33">
        <v>17</v>
      </c>
      <c r="E39" s="21"/>
      <c r="F39" s="21">
        <f t="shared" si="0"/>
        <v>0</v>
      </c>
    </row>
    <row r="40" spans="1:6" ht="15" x14ac:dyDescent="0.25">
      <c r="A40" s="48" t="s">
        <v>53</v>
      </c>
      <c r="B40" s="53" t="s">
        <v>188</v>
      </c>
      <c r="C40" s="32" t="s">
        <v>17</v>
      </c>
      <c r="D40" s="33">
        <v>150</v>
      </c>
      <c r="E40" s="21"/>
      <c r="F40" s="21">
        <f t="shared" si="0"/>
        <v>0</v>
      </c>
    </row>
    <row r="41" spans="1:6" ht="15" x14ac:dyDescent="0.25">
      <c r="A41" s="25" t="s">
        <v>141</v>
      </c>
      <c r="B41" s="25" t="s">
        <v>205</v>
      </c>
      <c r="C41" s="49"/>
      <c r="D41" s="50"/>
      <c r="E41" s="51"/>
      <c r="F41" s="51"/>
    </row>
    <row r="42" spans="1:6" ht="15" x14ac:dyDescent="0.25">
      <c r="A42" s="48" t="s">
        <v>142</v>
      </c>
      <c r="B42" s="48" t="s">
        <v>189</v>
      </c>
      <c r="C42" s="32" t="s">
        <v>15</v>
      </c>
      <c r="D42" s="33">
        <v>192</v>
      </c>
      <c r="E42" s="21"/>
      <c r="F42" s="21">
        <f t="shared" si="0"/>
        <v>0</v>
      </c>
    </row>
    <row r="43" spans="1:6" ht="15" x14ac:dyDescent="0.25">
      <c r="A43" s="48" t="s">
        <v>143</v>
      </c>
      <c r="B43" s="48" t="s">
        <v>135</v>
      </c>
      <c r="C43" s="32" t="s">
        <v>15</v>
      </c>
      <c r="D43" s="33">
        <v>20</v>
      </c>
      <c r="E43" s="21"/>
      <c r="F43" s="21">
        <f t="shared" si="0"/>
        <v>0</v>
      </c>
    </row>
    <row r="44" spans="1:6" ht="15" x14ac:dyDescent="0.25">
      <c r="A44" s="48" t="s">
        <v>148</v>
      </c>
      <c r="B44" s="48" t="s">
        <v>136</v>
      </c>
      <c r="C44" s="32" t="s">
        <v>15</v>
      </c>
      <c r="D44" s="33">
        <f>+D43</f>
        <v>20</v>
      </c>
      <c r="E44" s="21"/>
      <c r="F44" s="21">
        <f t="shared" si="0"/>
        <v>0</v>
      </c>
    </row>
    <row r="45" spans="1:6" ht="15" x14ac:dyDescent="0.25">
      <c r="A45" s="25" t="s">
        <v>149</v>
      </c>
      <c r="B45" s="25" t="s">
        <v>150</v>
      </c>
      <c r="C45" s="27"/>
      <c r="D45" s="28"/>
      <c r="E45" s="29"/>
      <c r="F45" s="29"/>
    </row>
    <row r="46" spans="1:6" ht="15" x14ac:dyDescent="0.25">
      <c r="A46" s="48" t="s">
        <v>151</v>
      </c>
      <c r="B46" s="48" t="s">
        <v>153</v>
      </c>
      <c r="C46" s="32" t="s">
        <v>22</v>
      </c>
      <c r="D46" s="33">
        <v>12</v>
      </c>
      <c r="E46" s="21"/>
      <c r="F46" s="21">
        <f t="shared" si="0"/>
        <v>0</v>
      </c>
    </row>
    <row r="47" spans="1:6" ht="15" x14ac:dyDescent="0.25">
      <c r="A47" s="48" t="s">
        <v>152</v>
      </c>
      <c r="B47" s="48" t="s">
        <v>154</v>
      </c>
      <c r="C47" s="32" t="s">
        <v>22</v>
      </c>
      <c r="D47" s="33">
        <v>4</v>
      </c>
      <c r="E47" s="21"/>
      <c r="F47" s="21">
        <f t="shared" si="0"/>
        <v>0</v>
      </c>
    </row>
    <row r="48" spans="1:6" ht="15" x14ac:dyDescent="0.25">
      <c r="A48" s="48" t="s">
        <v>157</v>
      </c>
      <c r="B48" s="48" t="s">
        <v>155</v>
      </c>
      <c r="C48" s="32" t="s">
        <v>22</v>
      </c>
      <c r="D48" s="33">
        <f>+D47</f>
        <v>4</v>
      </c>
      <c r="E48" s="21"/>
      <c r="F48" s="21">
        <f t="shared" si="0"/>
        <v>0</v>
      </c>
    </row>
    <row r="49" spans="1:18" ht="15" x14ac:dyDescent="0.25">
      <c r="A49" s="48" t="s">
        <v>158</v>
      </c>
      <c r="B49" s="48" t="s">
        <v>156</v>
      </c>
      <c r="C49" s="32" t="s">
        <v>22</v>
      </c>
      <c r="D49" s="33">
        <f>+D47</f>
        <v>4</v>
      </c>
      <c r="E49" s="21"/>
      <c r="F49" s="21">
        <f t="shared" si="0"/>
        <v>0</v>
      </c>
    </row>
    <row r="50" spans="1:18" ht="15" x14ac:dyDescent="0.25">
      <c r="A50" s="25" t="s">
        <v>159</v>
      </c>
      <c r="B50" s="25" t="s">
        <v>206</v>
      </c>
      <c r="C50" s="49"/>
      <c r="D50" s="50"/>
      <c r="E50" s="51"/>
      <c r="F50" s="51"/>
    </row>
    <row r="51" spans="1:18" ht="15" x14ac:dyDescent="0.25">
      <c r="A51" s="53" t="s">
        <v>162</v>
      </c>
      <c r="B51" s="19" t="s">
        <v>160</v>
      </c>
      <c r="C51" s="54" t="s">
        <v>17</v>
      </c>
      <c r="D51" s="20">
        <v>35</v>
      </c>
      <c r="E51" s="55"/>
      <c r="F51" s="55">
        <f t="shared" si="0"/>
        <v>0</v>
      </c>
    </row>
    <row r="52" spans="1:18" ht="15" x14ac:dyDescent="0.25">
      <c r="A52" s="53" t="s">
        <v>163</v>
      </c>
      <c r="B52" s="19" t="s">
        <v>161</v>
      </c>
      <c r="C52" s="20" t="s">
        <v>17</v>
      </c>
      <c r="D52" s="20">
        <v>13</v>
      </c>
      <c r="E52" s="55"/>
      <c r="F52" s="55">
        <f t="shared" si="0"/>
        <v>0</v>
      </c>
    </row>
    <row r="53" spans="1:18" ht="15" x14ac:dyDescent="0.25">
      <c r="A53" s="53" t="s">
        <v>164</v>
      </c>
      <c r="B53" s="19" t="s">
        <v>207</v>
      </c>
      <c r="C53" s="20" t="s">
        <v>15</v>
      </c>
      <c r="D53" s="20">
        <v>27</v>
      </c>
      <c r="E53" s="55"/>
      <c r="F53" s="55">
        <f t="shared" si="0"/>
        <v>0</v>
      </c>
    </row>
    <row r="54" spans="1:18" ht="15" x14ac:dyDescent="0.25">
      <c r="A54" s="53" t="s">
        <v>166</v>
      </c>
      <c r="B54" s="19" t="s">
        <v>165</v>
      </c>
      <c r="C54" s="20" t="s">
        <v>17</v>
      </c>
      <c r="D54" s="20">
        <v>20</v>
      </c>
      <c r="E54" s="55"/>
      <c r="F54" s="55">
        <f t="shared" si="0"/>
        <v>0</v>
      </c>
    </row>
    <row r="55" spans="1:18" ht="15" x14ac:dyDescent="0.25">
      <c r="A55" s="56" t="s">
        <v>167</v>
      </c>
      <c r="B55" s="56" t="s">
        <v>168</v>
      </c>
      <c r="C55" s="57" t="s">
        <v>22</v>
      </c>
      <c r="D55" s="57">
        <v>1</v>
      </c>
      <c r="E55" s="58"/>
      <c r="F55" s="58">
        <f t="shared" si="0"/>
        <v>0</v>
      </c>
    </row>
    <row r="56" spans="1:18" ht="15" x14ac:dyDescent="0.25">
      <c r="A56" s="56" t="s">
        <v>169</v>
      </c>
      <c r="B56" s="56" t="s">
        <v>97</v>
      </c>
      <c r="C56" s="57" t="s">
        <v>22</v>
      </c>
      <c r="D56" s="57">
        <v>5</v>
      </c>
      <c r="E56" s="58"/>
      <c r="F56" s="58">
        <f t="shared" si="0"/>
        <v>0</v>
      </c>
    </row>
    <row r="57" spans="1:18" s="11" customFormat="1" ht="15" x14ac:dyDescent="0.25">
      <c r="A57" s="59">
        <v>3</v>
      </c>
      <c r="B57" s="59" t="s">
        <v>98</v>
      </c>
      <c r="C57" s="60"/>
      <c r="D57" s="60"/>
      <c r="E57" s="61"/>
      <c r="F57" s="62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 s="11" customFormat="1" ht="15" x14ac:dyDescent="0.25">
      <c r="A58" s="123" t="s">
        <v>43</v>
      </c>
      <c r="B58" s="124" t="s">
        <v>208</v>
      </c>
      <c r="C58" s="125"/>
      <c r="D58" s="125"/>
      <c r="E58" s="126"/>
      <c r="F58" s="126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s="11" customFormat="1" ht="15" x14ac:dyDescent="0.25">
      <c r="A59" s="63" t="s">
        <v>170</v>
      </c>
      <c r="B59" s="64" t="s">
        <v>102</v>
      </c>
      <c r="C59" s="65" t="s">
        <v>15</v>
      </c>
      <c r="D59" s="65">
        <v>199</v>
      </c>
      <c r="E59" s="21"/>
      <c r="F59" s="21">
        <f t="shared" ref="F59:F70" si="1">+D59*E59</f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 s="11" customFormat="1" ht="15" x14ac:dyDescent="0.25">
      <c r="A60" s="63" t="s">
        <v>109</v>
      </c>
      <c r="B60" s="64" t="s">
        <v>209</v>
      </c>
      <c r="C60" s="65" t="s">
        <v>15</v>
      </c>
      <c r="D60" s="65">
        <f>+ROUND(D59*0.4,0)</f>
        <v>80</v>
      </c>
      <c r="E60" s="21"/>
      <c r="F60" s="21">
        <f t="shared" si="1"/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 s="11" customFormat="1" ht="15" x14ac:dyDescent="0.25">
      <c r="A61" s="63" t="s">
        <v>111</v>
      </c>
      <c r="B61" s="64" t="s">
        <v>210</v>
      </c>
      <c r="C61" s="65" t="s">
        <v>15</v>
      </c>
      <c r="D61" s="65">
        <f>+D59</f>
        <v>199</v>
      </c>
      <c r="E61" s="21"/>
      <c r="F61" s="21">
        <f t="shared" si="1"/>
        <v>0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 s="11" customFormat="1" ht="15" x14ac:dyDescent="0.25">
      <c r="A62" s="66" t="s">
        <v>44</v>
      </c>
      <c r="B62" s="67" t="s">
        <v>171</v>
      </c>
      <c r="C62" s="68"/>
      <c r="D62" s="68"/>
      <c r="E62" s="51"/>
      <c r="F62" s="51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 s="11" customFormat="1" ht="15" x14ac:dyDescent="0.25">
      <c r="A63" s="63" t="s">
        <v>113</v>
      </c>
      <c r="B63" s="64" t="s">
        <v>190</v>
      </c>
      <c r="C63" s="65" t="s">
        <v>15</v>
      </c>
      <c r="D63" s="65">
        <f>+D59</f>
        <v>199</v>
      </c>
      <c r="E63" s="21"/>
      <c r="F63" s="21">
        <f t="shared" si="1"/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 s="11" customFormat="1" ht="15" x14ac:dyDescent="0.25">
      <c r="A64" s="63" t="s">
        <v>114</v>
      </c>
      <c r="B64" s="64" t="s">
        <v>175</v>
      </c>
      <c r="C64" s="65" t="s">
        <v>15</v>
      </c>
      <c r="D64" s="65">
        <v>14</v>
      </c>
      <c r="E64" s="21"/>
      <c r="F64" s="21">
        <f t="shared" si="1"/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 s="11" customFormat="1" ht="15" x14ac:dyDescent="0.25">
      <c r="A65" s="66" t="s">
        <v>45</v>
      </c>
      <c r="B65" s="67" t="s">
        <v>172</v>
      </c>
      <c r="C65" s="69"/>
      <c r="D65" s="69"/>
      <c r="E65" s="29"/>
      <c r="F65" s="29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 s="11" customFormat="1" ht="15" x14ac:dyDescent="0.25">
      <c r="A66" s="63" t="s">
        <v>119</v>
      </c>
      <c r="B66" s="64" t="s">
        <v>174</v>
      </c>
      <c r="C66" s="65" t="s">
        <v>22</v>
      </c>
      <c r="D66" s="65">
        <v>2</v>
      </c>
      <c r="E66" s="21"/>
      <c r="F66" s="21">
        <f t="shared" si="1"/>
        <v>0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s="11" customFormat="1" ht="15" x14ac:dyDescent="0.25">
      <c r="A67" s="63" t="s">
        <v>120</v>
      </c>
      <c r="B67" s="64" t="s">
        <v>173</v>
      </c>
      <c r="C67" s="65" t="s">
        <v>22</v>
      </c>
      <c r="D67" s="65">
        <v>3</v>
      </c>
      <c r="E67" s="21"/>
      <c r="F67" s="21">
        <f t="shared" si="1"/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s="11" customFormat="1" ht="15" x14ac:dyDescent="0.25">
      <c r="A68" s="63" t="s">
        <v>121</v>
      </c>
      <c r="B68" s="64" t="s">
        <v>155</v>
      </c>
      <c r="C68" s="65" t="s">
        <v>22</v>
      </c>
      <c r="D68" s="65">
        <f>+D67</f>
        <v>3</v>
      </c>
      <c r="E68" s="21"/>
      <c r="F68" s="21">
        <f t="shared" si="1"/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 s="11" customFormat="1" ht="15" x14ac:dyDescent="0.25">
      <c r="A69" s="63" t="s">
        <v>123</v>
      </c>
      <c r="B69" s="64" t="s">
        <v>73</v>
      </c>
      <c r="C69" s="70" t="s">
        <v>22</v>
      </c>
      <c r="D69" s="70">
        <v>1</v>
      </c>
      <c r="E69" s="47"/>
      <c r="F69" s="21">
        <f t="shared" si="1"/>
        <v>0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 s="11" customFormat="1" ht="15" x14ac:dyDescent="0.25">
      <c r="A70" s="63" t="s">
        <v>176</v>
      </c>
      <c r="B70" s="64" t="s">
        <v>56</v>
      </c>
      <c r="C70" s="70" t="s">
        <v>22</v>
      </c>
      <c r="D70" s="70">
        <v>1</v>
      </c>
      <c r="E70" s="47"/>
      <c r="F70" s="21">
        <f t="shared" si="1"/>
        <v>0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 s="11" customFormat="1" ht="15" x14ac:dyDescent="0.25">
      <c r="A71" s="133" t="s">
        <v>46</v>
      </c>
      <c r="B71" s="130" t="s">
        <v>216</v>
      </c>
      <c r="C71" s="131"/>
      <c r="D71" s="131"/>
      <c r="E71" s="132"/>
      <c r="F71" s="134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s="11" customFormat="1" ht="15" x14ac:dyDescent="0.25">
      <c r="A72" s="135" t="s">
        <v>218</v>
      </c>
      <c r="B72" s="127" t="s">
        <v>217</v>
      </c>
      <c r="C72" s="128" t="s">
        <v>15</v>
      </c>
      <c r="D72" s="128">
        <v>87</v>
      </c>
      <c r="E72" s="129"/>
      <c r="F72" s="136">
        <f>+D72*E72</f>
        <v>0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</row>
    <row r="73" spans="1:18" s="11" customFormat="1" ht="15" x14ac:dyDescent="0.25">
      <c r="A73" s="135" t="s">
        <v>219</v>
      </c>
      <c r="B73" s="127" t="s">
        <v>220</v>
      </c>
      <c r="C73" s="128" t="s">
        <v>15</v>
      </c>
      <c r="D73" s="128">
        <f>+D72</f>
        <v>87</v>
      </c>
      <c r="E73" s="129"/>
      <c r="F73" s="136">
        <f>+D73*E73</f>
        <v>0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s="11" customFormat="1" ht="15" x14ac:dyDescent="0.25">
      <c r="A74" s="71">
        <v>4</v>
      </c>
      <c r="B74" s="71" t="s">
        <v>87</v>
      </c>
      <c r="C74" s="72"/>
      <c r="D74" s="72"/>
      <c r="E74" s="73"/>
      <c r="F74" s="73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</row>
    <row r="75" spans="1:18" s="11" customFormat="1" ht="15.75" thickBot="1" x14ac:dyDescent="0.3">
      <c r="A75" s="137" t="s">
        <v>63</v>
      </c>
      <c r="B75" s="138" t="s">
        <v>177</v>
      </c>
      <c r="C75" s="139" t="s">
        <v>15</v>
      </c>
      <c r="D75" s="139">
        <v>62</v>
      </c>
      <c r="E75" s="140"/>
      <c r="F75" s="140">
        <f t="shared" ref="F75:F76" si="2">+D75*E75</f>
        <v>0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76" spans="1:18" ht="15" x14ac:dyDescent="0.25">
      <c r="A76" s="141" t="s">
        <v>64</v>
      </c>
      <c r="B76" s="142" t="s">
        <v>191</v>
      </c>
      <c r="C76" s="143" t="s">
        <v>15</v>
      </c>
      <c r="D76" s="143">
        <v>62</v>
      </c>
      <c r="E76" s="144"/>
      <c r="F76" s="144">
        <f t="shared" si="2"/>
        <v>0</v>
      </c>
    </row>
    <row r="77" spans="1:18" ht="15" x14ac:dyDescent="0.25">
      <c r="A77" s="56" t="s">
        <v>65</v>
      </c>
      <c r="B77" s="74" t="s">
        <v>99</v>
      </c>
      <c r="C77" s="75" t="s">
        <v>22</v>
      </c>
      <c r="D77" s="75">
        <v>12</v>
      </c>
      <c r="E77" s="51"/>
      <c r="F77" s="51">
        <f>+D77*E77</f>
        <v>0</v>
      </c>
    </row>
    <row r="78" spans="1:18" ht="15" x14ac:dyDescent="0.25">
      <c r="A78" s="56" t="s">
        <v>66</v>
      </c>
      <c r="B78" s="76" t="s">
        <v>211</v>
      </c>
      <c r="C78" s="77"/>
      <c r="D78" s="77"/>
      <c r="E78" s="78"/>
      <c r="F78" s="78"/>
    </row>
    <row r="79" spans="1:18" ht="15" x14ac:dyDescent="0.25">
      <c r="A79" s="19" t="s">
        <v>185</v>
      </c>
      <c r="B79" s="79" t="s">
        <v>179</v>
      </c>
      <c r="C79" s="80" t="s">
        <v>22</v>
      </c>
      <c r="D79" s="80">
        <v>4</v>
      </c>
      <c r="E79" s="81"/>
      <c r="F79" s="81">
        <f t="shared" ref="F79:F80" si="3">+D79*E79</f>
        <v>0</v>
      </c>
    </row>
    <row r="80" spans="1:18" ht="15" x14ac:dyDescent="0.25">
      <c r="A80" s="19" t="s">
        <v>186</v>
      </c>
      <c r="B80" s="79" t="s">
        <v>178</v>
      </c>
      <c r="C80" s="80" t="s">
        <v>15</v>
      </c>
      <c r="D80" s="80">
        <v>5</v>
      </c>
      <c r="E80" s="81"/>
      <c r="F80" s="81">
        <f t="shared" si="3"/>
        <v>0</v>
      </c>
    </row>
    <row r="81" spans="1:18" ht="15" x14ac:dyDescent="0.25">
      <c r="A81" s="82">
        <v>5</v>
      </c>
      <c r="B81" s="82" t="s">
        <v>88</v>
      </c>
      <c r="C81" s="83"/>
      <c r="D81" s="83"/>
      <c r="E81" s="84"/>
      <c r="F81" s="84"/>
    </row>
    <row r="82" spans="1:18" ht="15" x14ac:dyDescent="0.25">
      <c r="A82" s="85" t="s">
        <v>67</v>
      </c>
      <c r="B82" s="86" t="s">
        <v>180</v>
      </c>
      <c r="C82" s="87" t="s">
        <v>15</v>
      </c>
      <c r="D82" s="87">
        <v>200</v>
      </c>
      <c r="E82" s="88"/>
      <c r="F82" s="88">
        <f>+D82*E82</f>
        <v>0</v>
      </c>
    </row>
    <row r="83" spans="1:18" ht="15" x14ac:dyDescent="0.25">
      <c r="A83" s="86" t="s">
        <v>68</v>
      </c>
      <c r="B83" s="86" t="s">
        <v>57</v>
      </c>
      <c r="C83" s="87" t="s">
        <v>22</v>
      </c>
      <c r="D83" s="87">
        <v>1</v>
      </c>
      <c r="E83" s="88"/>
      <c r="F83" s="88">
        <f>+D83*E83</f>
        <v>0</v>
      </c>
    </row>
    <row r="84" spans="1:18" ht="15" x14ac:dyDescent="0.25">
      <c r="A84" s="86" t="s">
        <v>69</v>
      </c>
      <c r="B84" s="89" t="s">
        <v>195</v>
      </c>
      <c r="C84" s="90" t="s">
        <v>17</v>
      </c>
      <c r="D84" s="90">
        <v>170</v>
      </c>
      <c r="E84" s="88"/>
      <c r="F84" s="88">
        <f t="shared" ref="F84:F87" si="4">+D84*E84</f>
        <v>0</v>
      </c>
    </row>
    <row r="85" spans="1:18" ht="15" x14ac:dyDescent="0.25">
      <c r="A85" s="86" t="s">
        <v>70</v>
      </c>
      <c r="B85" s="91" t="s">
        <v>40</v>
      </c>
      <c r="C85" s="92" t="s">
        <v>22</v>
      </c>
      <c r="D85" s="92">
        <v>2</v>
      </c>
      <c r="E85" s="93"/>
      <c r="F85" s="93">
        <f t="shared" si="4"/>
        <v>0</v>
      </c>
    </row>
    <row r="86" spans="1:18" s="12" customFormat="1" ht="15" x14ac:dyDescent="0.25">
      <c r="A86" s="86" t="s">
        <v>71</v>
      </c>
      <c r="B86" s="91" t="s">
        <v>41</v>
      </c>
      <c r="C86" s="87" t="s">
        <v>22</v>
      </c>
      <c r="D86" s="87">
        <v>2</v>
      </c>
      <c r="E86" s="88"/>
      <c r="F86" s="88">
        <f t="shared" si="4"/>
        <v>0</v>
      </c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ht="15" x14ac:dyDescent="0.25">
      <c r="A87" s="94" t="s">
        <v>72</v>
      </c>
      <c r="B87" s="94" t="s">
        <v>42</v>
      </c>
      <c r="C87" s="95" t="s">
        <v>16</v>
      </c>
      <c r="D87" s="95">
        <v>1</v>
      </c>
      <c r="E87" s="93"/>
      <c r="F87" s="93">
        <f t="shared" si="4"/>
        <v>0</v>
      </c>
    </row>
    <row r="88" spans="1:18" s="11" customFormat="1" ht="15" x14ac:dyDescent="0.25">
      <c r="A88" s="96">
        <v>6</v>
      </c>
      <c r="B88" s="96" t="s">
        <v>212</v>
      </c>
      <c r="C88" s="97"/>
      <c r="D88" s="97"/>
      <c r="E88" s="61"/>
      <c r="F88" s="61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</row>
    <row r="89" spans="1:18" ht="15" x14ac:dyDescent="0.25">
      <c r="A89" s="86" t="s">
        <v>77</v>
      </c>
      <c r="B89" s="89" t="s">
        <v>47</v>
      </c>
      <c r="C89" s="90" t="s">
        <v>22</v>
      </c>
      <c r="D89" s="90">
        <v>280</v>
      </c>
      <c r="E89" s="98"/>
      <c r="F89" s="98">
        <f>+D89*E89</f>
        <v>0</v>
      </c>
    </row>
    <row r="90" spans="1:18" ht="15" x14ac:dyDescent="0.25">
      <c r="A90" s="86" t="s">
        <v>78</v>
      </c>
      <c r="B90" s="89" t="s">
        <v>51</v>
      </c>
      <c r="C90" s="90" t="s">
        <v>22</v>
      </c>
      <c r="D90" s="90">
        <v>40</v>
      </c>
      <c r="E90" s="98"/>
      <c r="F90" s="88">
        <f>+D90*E90</f>
        <v>0</v>
      </c>
    </row>
    <row r="91" spans="1:18" ht="15" x14ac:dyDescent="0.25">
      <c r="A91" s="86" t="s">
        <v>79</v>
      </c>
      <c r="B91" s="89" t="s">
        <v>62</v>
      </c>
      <c r="C91" s="90" t="s">
        <v>22</v>
      </c>
      <c r="D91" s="90">
        <v>30</v>
      </c>
      <c r="E91" s="98"/>
      <c r="F91" s="88">
        <f>+D91*E91</f>
        <v>0</v>
      </c>
    </row>
    <row r="92" spans="1:18" ht="15" x14ac:dyDescent="0.25">
      <c r="A92" s="86" t="s">
        <v>80</v>
      </c>
      <c r="B92" s="89" t="s">
        <v>50</v>
      </c>
      <c r="C92" s="90" t="s">
        <v>22</v>
      </c>
      <c r="D92" s="90">
        <v>18</v>
      </c>
      <c r="E92" s="98"/>
      <c r="F92" s="88">
        <f>+D92*E92</f>
        <v>0</v>
      </c>
    </row>
    <row r="93" spans="1:18" ht="15" x14ac:dyDescent="0.25">
      <c r="A93" s="86" t="s">
        <v>181</v>
      </c>
      <c r="B93" s="89" t="s">
        <v>48</v>
      </c>
      <c r="C93" s="90"/>
      <c r="D93" s="90"/>
      <c r="E93" s="98"/>
      <c r="F93" s="88"/>
    </row>
    <row r="94" spans="1:18" ht="15" x14ac:dyDescent="0.25">
      <c r="A94" s="19" t="s">
        <v>182</v>
      </c>
      <c r="B94" s="99" t="s">
        <v>74</v>
      </c>
      <c r="C94" s="100" t="s">
        <v>22</v>
      </c>
      <c r="D94" s="100">
        <v>95</v>
      </c>
      <c r="E94" s="81"/>
      <c r="F94" s="21">
        <f>+D94*E94</f>
        <v>0</v>
      </c>
    </row>
    <row r="95" spans="1:18" ht="15" x14ac:dyDescent="0.25">
      <c r="A95" s="19" t="s">
        <v>183</v>
      </c>
      <c r="B95" s="99" t="s">
        <v>76</v>
      </c>
      <c r="C95" s="100" t="s">
        <v>22</v>
      </c>
      <c r="D95" s="100">
        <v>55</v>
      </c>
      <c r="E95" s="81"/>
      <c r="F95" s="21">
        <f>+D95*E95</f>
        <v>0</v>
      </c>
    </row>
    <row r="96" spans="1:18" ht="15" x14ac:dyDescent="0.25">
      <c r="A96" s="19" t="s">
        <v>184</v>
      </c>
      <c r="B96" s="99" t="s">
        <v>75</v>
      </c>
      <c r="C96" s="100" t="s">
        <v>22</v>
      </c>
      <c r="D96" s="100">
        <v>100</v>
      </c>
      <c r="E96" s="81"/>
      <c r="F96" s="21">
        <f>+D96*E96</f>
        <v>0</v>
      </c>
    </row>
    <row r="97" spans="1:6" ht="15" x14ac:dyDescent="0.25">
      <c r="A97" s="22">
        <v>7</v>
      </c>
      <c r="B97" s="22" t="s">
        <v>100</v>
      </c>
      <c r="C97" s="101"/>
      <c r="D97" s="101"/>
      <c r="E97" s="102"/>
      <c r="F97" s="102">
        <f>+D97*E97</f>
        <v>0</v>
      </c>
    </row>
    <row r="98" spans="1:6" ht="15" x14ac:dyDescent="0.25">
      <c r="A98" s="19" t="s">
        <v>81</v>
      </c>
      <c r="B98" s="19" t="s">
        <v>85</v>
      </c>
      <c r="C98" s="20" t="s">
        <v>15</v>
      </c>
      <c r="D98" s="20">
        <v>3800</v>
      </c>
      <c r="E98" s="103"/>
      <c r="F98" s="21">
        <f t="shared" ref="F98:F109" si="5">+D98*E98</f>
        <v>0</v>
      </c>
    </row>
    <row r="99" spans="1:6" ht="15" x14ac:dyDescent="0.25">
      <c r="A99" s="19" t="s">
        <v>82</v>
      </c>
      <c r="B99" s="19" t="s">
        <v>192</v>
      </c>
      <c r="C99" s="20" t="s">
        <v>15</v>
      </c>
      <c r="D99" s="20">
        <v>3800</v>
      </c>
      <c r="E99" s="103"/>
      <c r="F99" s="21">
        <f t="shared" si="5"/>
        <v>0</v>
      </c>
    </row>
    <row r="100" spans="1:6" ht="15" x14ac:dyDescent="0.25">
      <c r="A100" s="113">
        <v>8</v>
      </c>
      <c r="B100" s="114" t="s">
        <v>213</v>
      </c>
      <c r="C100" s="115"/>
      <c r="D100" s="115"/>
      <c r="E100" s="116"/>
      <c r="F100" s="116"/>
    </row>
    <row r="101" spans="1:6" ht="15" x14ac:dyDescent="0.25">
      <c r="A101" s="86" t="s">
        <v>89</v>
      </c>
      <c r="B101" s="94" t="s">
        <v>58</v>
      </c>
      <c r="C101" s="87" t="s">
        <v>22</v>
      </c>
      <c r="D101" s="95">
        <v>45</v>
      </c>
      <c r="E101" s="93"/>
      <c r="F101" s="88">
        <f>+D101*E101</f>
        <v>0</v>
      </c>
    </row>
    <row r="102" spans="1:6" ht="15" x14ac:dyDescent="0.25">
      <c r="A102" s="86" t="s">
        <v>90</v>
      </c>
      <c r="B102" s="94" t="s">
        <v>59</v>
      </c>
      <c r="C102" s="87" t="s">
        <v>22</v>
      </c>
      <c r="D102" s="95">
        <v>85</v>
      </c>
      <c r="E102" s="93"/>
      <c r="F102" s="88">
        <f t="shared" ref="F102:F108" si="6">+D102*E102</f>
        <v>0</v>
      </c>
    </row>
    <row r="103" spans="1:6" ht="15" x14ac:dyDescent="0.25">
      <c r="A103" s="86" t="s">
        <v>91</v>
      </c>
      <c r="B103" s="94" t="s">
        <v>196</v>
      </c>
      <c r="C103" s="87" t="s">
        <v>22</v>
      </c>
      <c r="D103" s="87">
        <v>7</v>
      </c>
      <c r="E103" s="88"/>
      <c r="F103" s="88">
        <f t="shared" si="6"/>
        <v>0</v>
      </c>
    </row>
    <row r="104" spans="1:6" ht="15" x14ac:dyDescent="0.25">
      <c r="A104" s="86" t="s">
        <v>92</v>
      </c>
      <c r="B104" s="117" t="s">
        <v>193</v>
      </c>
      <c r="C104" s="87" t="s">
        <v>22</v>
      </c>
      <c r="D104" s="87">
        <v>12</v>
      </c>
      <c r="E104" s="88"/>
      <c r="F104" s="88">
        <f t="shared" si="6"/>
        <v>0</v>
      </c>
    </row>
    <row r="105" spans="1:6" ht="15" x14ac:dyDescent="0.25">
      <c r="A105" s="86" t="s">
        <v>93</v>
      </c>
      <c r="B105" s="118" t="s">
        <v>214</v>
      </c>
      <c r="C105" s="87" t="s">
        <v>15</v>
      </c>
      <c r="D105" s="95">
        <v>80</v>
      </c>
      <c r="E105" s="93"/>
      <c r="F105" s="88">
        <f t="shared" si="6"/>
        <v>0</v>
      </c>
    </row>
    <row r="106" spans="1:6" ht="15" x14ac:dyDescent="0.25">
      <c r="A106" s="86" t="s">
        <v>94</v>
      </c>
      <c r="B106" s="86" t="s">
        <v>60</v>
      </c>
      <c r="C106" s="87" t="s">
        <v>22</v>
      </c>
      <c r="D106" s="87">
        <v>10</v>
      </c>
      <c r="E106" s="88"/>
      <c r="F106" s="88">
        <f t="shared" si="6"/>
        <v>0</v>
      </c>
    </row>
    <row r="107" spans="1:6" ht="15" x14ac:dyDescent="0.25">
      <c r="A107" s="86" t="s">
        <v>95</v>
      </c>
      <c r="B107" s="86" t="s">
        <v>61</v>
      </c>
      <c r="C107" s="87" t="s">
        <v>22</v>
      </c>
      <c r="D107" s="87">
        <v>9</v>
      </c>
      <c r="E107" s="88"/>
      <c r="F107" s="88">
        <f t="shared" si="6"/>
        <v>0</v>
      </c>
    </row>
    <row r="108" spans="1:6" ht="15" x14ac:dyDescent="0.25">
      <c r="A108" s="86" t="s">
        <v>96</v>
      </c>
      <c r="B108" s="86" t="s">
        <v>197</v>
      </c>
      <c r="C108" s="87" t="s">
        <v>22</v>
      </c>
      <c r="D108" s="87">
        <v>4</v>
      </c>
      <c r="E108" s="88"/>
      <c r="F108" s="88">
        <f t="shared" si="6"/>
        <v>0</v>
      </c>
    </row>
    <row r="109" spans="1:6" ht="15.75" thickBot="1" x14ac:dyDescent="0.3">
      <c r="A109" s="104">
        <v>9</v>
      </c>
      <c r="B109" s="82" t="s">
        <v>32</v>
      </c>
      <c r="C109" s="108" t="s">
        <v>17</v>
      </c>
      <c r="D109" s="108">
        <v>600</v>
      </c>
      <c r="E109" s="109"/>
      <c r="F109" s="84">
        <f t="shared" si="5"/>
        <v>0</v>
      </c>
    </row>
    <row r="110" spans="1:6" ht="20.25" customHeight="1" x14ac:dyDescent="0.25">
      <c r="A110" s="151"/>
      <c r="B110" s="151"/>
      <c r="C110" s="151"/>
      <c r="D110" s="151"/>
      <c r="E110" s="151"/>
      <c r="F110" s="110">
        <f>ROUND(SUM(F5:F109),0)</f>
        <v>0</v>
      </c>
    </row>
    <row r="111" spans="1:6" ht="20.25" customHeight="1" x14ac:dyDescent="0.25">
      <c r="A111" s="147" t="s">
        <v>10</v>
      </c>
      <c r="B111" s="147"/>
      <c r="C111" s="147"/>
      <c r="D111" s="147"/>
      <c r="E111" s="147"/>
      <c r="F111" s="111">
        <f>+ROUND(F110*0.1,0)</f>
        <v>0</v>
      </c>
    </row>
    <row r="112" spans="1:6" ht="20.25" customHeight="1" x14ac:dyDescent="0.25">
      <c r="A112" s="147" t="s">
        <v>20</v>
      </c>
      <c r="B112" s="147"/>
      <c r="C112" s="147"/>
      <c r="D112" s="147"/>
      <c r="E112" s="147"/>
      <c r="F112" s="111">
        <f>+ROUND(F110*0.15,0)</f>
        <v>0</v>
      </c>
    </row>
    <row r="113" spans="1:6" ht="20.25" customHeight="1" x14ac:dyDescent="0.25">
      <c r="A113" s="147" t="s">
        <v>9</v>
      </c>
      <c r="B113" s="147"/>
      <c r="C113" s="147"/>
      <c r="D113" s="147"/>
      <c r="E113" s="147"/>
      <c r="F113" s="111">
        <f>SUM(F110:F112)</f>
        <v>0</v>
      </c>
    </row>
    <row r="114" spans="1:6" ht="20.25" customHeight="1" x14ac:dyDescent="0.25">
      <c r="A114" s="147" t="s">
        <v>11</v>
      </c>
      <c r="B114" s="147"/>
      <c r="C114" s="147"/>
      <c r="D114" s="147"/>
      <c r="E114" s="147"/>
      <c r="F114" s="111">
        <f>+ROUND(F113*0.19,0)</f>
        <v>0</v>
      </c>
    </row>
    <row r="115" spans="1:6" ht="20.25" customHeight="1" thickBot="1" x14ac:dyDescent="0.3">
      <c r="A115" s="148" t="s">
        <v>12</v>
      </c>
      <c r="B115" s="148"/>
      <c r="C115" s="148"/>
      <c r="D115" s="148"/>
      <c r="E115" s="148"/>
      <c r="F115" s="112">
        <f>SUM(F113:F114)</f>
        <v>0</v>
      </c>
    </row>
    <row r="123" spans="1:6" ht="15.75" x14ac:dyDescent="0.2">
      <c r="E123" s="8"/>
    </row>
    <row r="126" spans="1:6" x14ac:dyDescent="0.2">
      <c r="B126" s="145"/>
    </row>
    <row r="127" spans="1:6" x14ac:dyDescent="0.2">
      <c r="B127" s="146" t="s">
        <v>221</v>
      </c>
    </row>
    <row r="128" spans="1:6" x14ac:dyDescent="0.2">
      <c r="B128" s="146" t="s">
        <v>222</v>
      </c>
    </row>
    <row r="129" spans="2:2" x14ac:dyDescent="0.2">
      <c r="B129" s="146" t="s">
        <v>223</v>
      </c>
    </row>
  </sheetData>
  <autoFilter ref="B1:B123"/>
  <mergeCells count="8">
    <mergeCell ref="A114:E114"/>
    <mergeCell ref="A115:E115"/>
    <mergeCell ref="A1:F1"/>
    <mergeCell ref="A2:F2"/>
    <mergeCell ref="A110:E110"/>
    <mergeCell ref="A111:E111"/>
    <mergeCell ref="A112:E112"/>
    <mergeCell ref="A113:E113"/>
  </mergeCells>
  <pageMargins left="0.7" right="0.7" top="0.75" bottom="0.75" header="0.3" footer="0.3"/>
  <pageSetup paperSize="127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BICENTENARIO UULTIM</vt:lpstr>
      <vt:lpstr>'PRESUPUESTO BICENTENARIO UULTIM'!Área_de_impresión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Isabel Salazar Miranda</dc:creator>
  <cp:lastModifiedBy>Infreaestructura 02</cp:lastModifiedBy>
  <cp:lastPrinted>2021-11-02T11:32:27Z</cp:lastPrinted>
  <dcterms:created xsi:type="dcterms:W3CDTF">2017-12-18T12:35:10Z</dcterms:created>
  <dcterms:modified xsi:type="dcterms:W3CDTF">2021-11-05T11:23:05Z</dcterms:modified>
</cp:coreProperties>
</file>