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reaestructura 02\Desktop\EDUCACIÓN\FEP 2021\"/>
    </mc:Choice>
  </mc:AlternateContent>
  <bookViews>
    <workbookView xWindow="0" yWindow="0" windowWidth="28800" windowHeight="12435"/>
  </bookViews>
  <sheets>
    <sheet name="PRESUPUESTO SOL DEL PACIFICO" sheetId="17" r:id="rId1"/>
  </sheets>
  <externalReferences>
    <externalReference r:id="rId2"/>
  </externalReferences>
  <definedNames>
    <definedName name="_xlnm.Print_Area" localSheetId="0">'PRESUPUESTO SOL DEL PACIFICO'!$A$1:$F$118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7" l="1"/>
  <c r="F56" i="17"/>
  <c r="F73" i="17" l="1"/>
  <c r="D80" i="17"/>
  <c r="F81" i="17"/>
  <c r="F27" i="17"/>
  <c r="F94" i="17" l="1"/>
  <c r="B94" i="17"/>
  <c r="F29" i="17" l="1"/>
  <c r="F30" i="17"/>
  <c r="F31" i="17"/>
  <c r="F32" i="17"/>
  <c r="F34" i="17"/>
  <c r="F35" i="17"/>
  <c r="F48" i="17"/>
  <c r="F52" i="17"/>
  <c r="F53" i="17"/>
  <c r="F54" i="17"/>
  <c r="F55" i="17"/>
  <c r="F58" i="17"/>
  <c r="F60" i="17"/>
  <c r="F61" i="17"/>
  <c r="F62" i="17"/>
  <c r="F63" i="17"/>
  <c r="F64" i="17"/>
  <c r="F65" i="17"/>
  <c r="F66" i="17"/>
  <c r="F67" i="17"/>
  <c r="F68" i="17"/>
  <c r="F70" i="17"/>
  <c r="F77" i="17"/>
  <c r="F79" i="17"/>
  <c r="F83" i="17"/>
  <c r="F84" i="17"/>
  <c r="F85" i="17"/>
  <c r="F86" i="17"/>
  <c r="F88" i="17"/>
  <c r="F89" i="17"/>
  <c r="F90" i="17"/>
  <c r="F92" i="17"/>
  <c r="F93" i="17"/>
  <c r="F46" i="17"/>
  <c r="D15" i="17"/>
  <c r="F26" i="17"/>
  <c r="F72" i="17" l="1"/>
  <c r="F44" i="17" l="1"/>
  <c r="D37" i="17" l="1"/>
  <c r="D74" i="17"/>
  <c r="F74" i="17" s="1"/>
  <c r="F78" i="17" l="1"/>
  <c r="D76" i="17"/>
  <c r="F76" i="17" s="1"/>
  <c r="F80" i="17"/>
  <c r="F51" i="17"/>
  <c r="F50" i="17"/>
  <c r="F49" i="17"/>
  <c r="F71" i="17" l="1"/>
  <c r="F59" i="17"/>
  <c r="D20" i="17"/>
  <c r="D16" i="17" l="1"/>
  <c r="D18" i="17" l="1"/>
  <c r="D17" i="17"/>
  <c r="F42" i="17"/>
  <c r="F22" i="17" l="1"/>
  <c r="F25" i="17"/>
  <c r="F24" i="17"/>
  <c r="F45" i="17" l="1"/>
  <c r="F43" i="17"/>
  <c r="F20" i="17"/>
  <c r="F21" i="17" l="1"/>
  <c r="F38" i="17"/>
  <c r="F41" i="17" l="1"/>
  <c r="F23" i="17"/>
  <c r="F15" i="17"/>
  <c r="F16" i="17"/>
  <c r="F17" i="17"/>
  <c r="F18" i="17"/>
  <c r="F12" i="17" l="1"/>
  <c r="F10" i="17"/>
  <c r="F39" i="17"/>
  <c r="F37" i="17"/>
  <c r="F95" i="17" l="1"/>
  <c r="F96" i="17" s="1"/>
  <c r="F97" i="17" l="1"/>
  <c r="F98" i="17" l="1"/>
  <c r="F99" i="17" s="1"/>
  <c r="F100" i="17" s="1"/>
</calcChain>
</file>

<file path=xl/sharedStrings.xml><?xml version="1.0" encoding="utf-8"?>
<sst xmlns="http://schemas.openxmlformats.org/spreadsheetml/2006/main" count="259" uniqueCount="185">
  <si>
    <t>CANTIDAD</t>
  </si>
  <si>
    <t>1.7.1</t>
  </si>
  <si>
    <t>INSTALACION DE FAENAS  Y DEPENDENCIAS PROVISORIAS</t>
  </si>
  <si>
    <t>GL</t>
  </si>
  <si>
    <t>1.7.2</t>
  </si>
  <si>
    <t>LETRERO DE OBRA</t>
  </si>
  <si>
    <t>UNI.</t>
  </si>
  <si>
    <t>1.7.3</t>
  </si>
  <si>
    <t>ASEO DE LA OBRA</t>
  </si>
  <si>
    <t>1.7.4</t>
  </si>
  <si>
    <t>RETIRO DE ESCOMBROS</t>
  </si>
  <si>
    <t>1.7.5</t>
  </si>
  <si>
    <t>ENTREGA FINAL DE LA OBRA</t>
  </si>
  <si>
    <t>TOTAL OBRA</t>
  </si>
  <si>
    <t>PRESUPUESTO DE LA OBRA</t>
  </si>
  <si>
    <t>PROYECTO</t>
  </si>
  <si>
    <t>UBICACIÓN</t>
  </si>
  <si>
    <t>FECHA</t>
  </si>
  <si>
    <t>ITEM</t>
  </si>
  <si>
    <t>PARTIDA</t>
  </si>
  <si>
    <t>UNIDAD</t>
  </si>
  <si>
    <t>P.UNIT.</t>
  </si>
  <si>
    <t>COSTO DIRECTO</t>
  </si>
  <si>
    <t>A.-</t>
  </si>
  <si>
    <t>GASTOS GENERALES</t>
  </si>
  <si>
    <t>B.-</t>
  </si>
  <si>
    <t>UTILIDADES</t>
  </si>
  <si>
    <t>NETO</t>
  </si>
  <si>
    <t>IVA</t>
  </si>
  <si>
    <t>CHACAO</t>
  </si>
  <si>
    <t>OBRAS PROVISIONALES</t>
  </si>
  <si>
    <t>1.7</t>
  </si>
  <si>
    <t>GENERALIDADES</t>
  </si>
  <si>
    <t>P. TOTAL</t>
  </si>
  <si>
    <t>REPOSICIÓN CUBIERTA</t>
  </si>
  <si>
    <t>DESARME Y RETIRO DE CUBIERTA</t>
  </si>
  <si>
    <t>MEJORAMIENTO DE VANOS</t>
  </si>
  <si>
    <t>VENTANAS DE PVC TERMOPANEL</t>
  </si>
  <si>
    <t>CONSERVACION  ILUMINACIÓN INTERIOR/EXTERIOR</t>
  </si>
  <si>
    <t>REPOSICION LÁMPARA EMERGENCIA</t>
  </si>
  <si>
    <t>REPOSICIÓN EQUIPOS DE ILUMINACIÓN ESTANCOS EN ZONAS HUMEDAS</t>
  </si>
  <si>
    <t>MEJORAMIENTO GIMNASIO</t>
  </si>
  <si>
    <t>REPOSICIÓN HOJALATERÍAS</t>
  </si>
  <si>
    <t>ML</t>
  </si>
  <si>
    <t>UN</t>
  </si>
  <si>
    <t>MEMBRANA HIDRÓFUGA</t>
  </si>
  <si>
    <t>M2</t>
  </si>
  <si>
    <t>REPOSICION EQUIPOS ALTA EFICIENCIA  LED</t>
  </si>
  <si>
    <t>DESARME Y RETIRO CANALETAS Y BAJADAS DE AGUAS LLUVIAS</t>
  </si>
  <si>
    <t>REPOSICIÓN PUERTAS</t>
  </si>
  <si>
    <t>LIMAHOYAS</t>
  </si>
  <si>
    <t>BAJADAS  (INC. POZO ABSORCIÓN)</t>
  </si>
  <si>
    <t xml:space="preserve">CANALES DE AGUAS LLUVIAS </t>
  </si>
  <si>
    <t>REPOSICION FOCOS CAMPANA LED CON PROTECCION</t>
  </si>
  <si>
    <t>REPOSICIÓN DISPENSADOR JABÓN</t>
  </si>
  <si>
    <t>REPOSICIÓN DISPENSADOR DE PAPEL HIGIÉNICO</t>
  </si>
  <si>
    <t>REPOSICIÓN DISPENSADOR PAPEL TOALLA</t>
  </si>
  <si>
    <t>CONSERVACIÓN CIERROS EXTERIORES</t>
  </si>
  <si>
    <t>LIMPIEZA Y PREPARACIÓN DE SUPERFICIES</t>
  </si>
  <si>
    <t>PINTURAS Y BARNICES</t>
  </si>
  <si>
    <t>REPOSICIÓN CIELO YESO CARTÓN ST</t>
  </si>
  <si>
    <t xml:space="preserve">LUZ FOCO PROYECTOR LED 100w EXTERIOR </t>
  </si>
  <si>
    <t>PUERTAS ACERADAS</t>
  </si>
  <si>
    <t xml:space="preserve">REPOSICIÓN DE WC </t>
  </si>
  <si>
    <t xml:space="preserve">ENCAMISADO DE CUBIERTA </t>
  </si>
  <si>
    <t xml:space="preserve">FORROS </t>
  </si>
  <si>
    <t>CUMBRERA</t>
  </si>
  <si>
    <t xml:space="preserve">REPOSICIÓN VENTANAS </t>
  </si>
  <si>
    <t>CIERRE PUERTA HIDRÁULICO</t>
  </si>
  <si>
    <t>REPOSICIÓN ENCHUFES, INTERRUPTORES Y TAPAS DE CAJAS DE DERIVACIÓN</t>
  </si>
  <si>
    <t>REPOSICIÓN ENCHUFES</t>
  </si>
  <si>
    <t>REPOSICIÓN INTERRUPTORES</t>
  </si>
  <si>
    <t>REPOSICIÓN CAJAS DE DERIVACIÓN</t>
  </si>
  <si>
    <t>LATEX MUROS INTERIORES</t>
  </si>
  <si>
    <t>LATEX BLANCO - CIELOS</t>
  </si>
  <si>
    <t>PINTURA FACHADAS EXTERIORES - MUROS DE HORMIGÓN</t>
  </si>
  <si>
    <t>REPOSICIÓN WC UNIVERSAL</t>
  </si>
  <si>
    <t>REPOSICION LAVAMANOS UNIVERSAL CON MONOMANDO</t>
  </si>
  <si>
    <t>REPOSICIÓN BARRA DE APOYO WC RECTA</t>
  </si>
  <si>
    <t>REPOSICIÓN BARRA ABATIBLE BAÑO UNIVERSAL</t>
  </si>
  <si>
    <t>HABILITACIÓN EXTRACTOR DE AIRE EN CIELO</t>
  </si>
  <si>
    <t>MEJORAMIENTO BAÑO UNIVERSAL</t>
  </si>
  <si>
    <t>REPOSICIÓN VANITORIO</t>
  </si>
  <si>
    <t>REPOSICIÓN GRIFERÍA DE DUCHAS</t>
  </si>
  <si>
    <t>CONSERVACIÓN PUERTAS CUBÍCULOS WC</t>
  </si>
  <si>
    <t>REPOSICIÓN LAVAMANOS</t>
  </si>
  <si>
    <t>REPOSICIÓN SEPARADOR URINARIOS</t>
  </si>
  <si>
    <t xml:space="preserve">REPOSICIÓN EXTRACTOR DE AIRE </t>
  </si>
  <si>
    <t>IMPERMEABILIZACIÓN MUROS</t>
  </si>
  <si>
    <t>PINTURA FACHADAS EXTERIORES - REVESTIMIENTO MADERA</t>
  </si>
  <si>
    <t>REPOSICIÓN CIERRE PERIMETRAL ACMAFOR 3D</t>
  </si>
  <si>
    <t>REPOSICIÓN CIERRE PERIMETRAL POLINES Y MALLA</t>
  </si>
  <si>
    <t>MANTENCIÓN ESTRUCTURA METÁLICA PASILLO</t>
  </si>
  <si>
    <t>CONSERVACIÓN REVESTIMIENTO DE CIELO Y ESTRUCTURAS EN CIELO</t>
  </si>
  <si>
    <t>REPOSICIÓN CERRADURAS AULAS</t>
  </si>
  <si>
    <t>CONSERVACIÓN ARCOS BABY FUTBOL</t>
  </si>
  <si>
    <t>MEJORAMIENTO TIRANTES TABLERO BASQUETBOL</t>
  </si>
  <si>
    <t>4.1</t>
  </si>
  <si>
    <t>UNID</t>
  </si>
  <si>
    <t>4.2</t>
  </si>
  <si>
    <t>4.3</t>
  </si>
  <si>
    <t>REPOSICIÓN TINA ACERO ESMALTADO 105 X 70 CM</t>
  </si>
  <si>
    <t>VANITORIO PRE - BÁSICO</t>
  </si>
  <si>
    <t>INODORO PRE - BÁSICO</t>
  </si>
  <si>
    <t>REPOSICIÓN SERVICIOS HIGIÉNICOS Y CAMARINES</t>
  </si>
  <si>
    <t>REPOSICIÓN SERVICIOS HIGIÉNICOS PRE - BÁSICO</t>
  </si>
  <si>
    <t>CERRADURA ANTIPÁNICO</t>
  </si>
  <si>
    <t xml:space="preserve">REPOSICIÓN PUERTAS EXTERIORES PVC </t>
  </si>
  <si>
    <t>2.1</t>
  </si>
  <si>
    <t>2.2</t>
  </si>
  <si>
    <t>2.4</t>
  </si>
  <si>
    <t>2.3</t>
  </si>
  <si>
    <t>3.1</t>
  </si>
  <si>
    <t>5.1</t>
  </si>
  <si>
    <t>6.1</t>
  </si>
  <si>
    <t>7.1</t>
  </si>
  <si>
    <t>8.1</t>
  </si>
  <si>
    <t>9.1</t>
  </si>
  <si>
    <t>9.6</t>
  </si>
  <si>
    <t>9.4</t>
  </si>
  <si>
    <t>9.3</t>
  </si>
  <si>
    <t>10.1</t>
  </si>
  <si>
    <t>9.9</t>
  </si>
  <si>
    <t>12.1</t>
  </si>
  <si>
    <t>13.1</t>
  </si>
  <si>
    <t>14.1</t>
  </si>
  <si>
    <t>14.2</t>
  </si>
  <si>
    <t>13.2</t>
  </si>
  <si>
    <t>13.3</t>
  </si>
  <si>
    <t>13.4</t>
  </si>
  <si>
    <t>13.5</t>
  </si>
  <si>
    <t>13.5.1</t>
  </si>
  <si>
    <t>13.5.2</t>
  </si>
  <si>
    <t>13.5.3</t>
  </si>
  <si>
    <t>12.2</t>
  </si>
  <si>
    <t>12.3</t>
  </si>
  <si>
    <t>12.4</t>
  </si>
  <si>
    <t>12.5</t>
  </si>
  <si>
    <t>10.2</t>
  </si>
  <si>
    <t>10.3</t>
  </si>
  <si>
    <t>9.2</t>
  </si>
  <si>
    <t>9.5</t>
  </si>
  <si>
    <t>9.7</t>
  </si>
  <si>
    <t>9.8</t>
  </si>
  <si>
    <t>9.10</t>
  </si>
  <si>
    <t>8.2</t>
  </si>
  <si>
    <t>8.3</t>
  </si>
  <si>
    <t>8.4</t>
  </si>
  <si>
    <t>8.5</t>
  </si>
  <si>
    <t>8.6</t>
  </si>
  <si>
    <t>8.7</t>
  </si>
  <si>
    <t>8.8</t>
  </si>
  <si>
    <t>7.2</t>
  </si>
  <si>
    <t>7.3</t>
  </si>
  <si>
    <t>7.4</t>
  </si>
  <si>
    <t>7.5</t>
  </si>
  <si>
    <t>6.2</t>
  </si>
  <si>
    <t>6.3</t>
  </si>
  <si>
    <t>5.2</t>
  </si>
  <si>
    <t>4.4</t>
  </si>
  <si>
    <t>CUBIERTA ZINC ACANALADO PREPINTADO ESTABLECIMIENTO Y GIMNASIO</t>
  </si>
  <si>
    <t>3.2</t>
  </si>
  <si>
    <t>3.3</t>
  </si>
  <si>
    <t>3.4</t>
  </si>
  <si>
    <t>3.5</t>
  </si>
  <si>
    <t>3.6</t>
  </si>
  <si>
    <t xml:space="preserve">MEJORAMIENTO REVESTIMIENTO INTERIOR DE MUROS </t>
  </si>
  <si>
    <t>9.11</t>
  </si>
  <si>
    <t>REPOSICIÓN PUERTAS ACERADAS EXTERIORES (INC. VANO)</t>
  </si>
  <si>
    <t>3.7</t>
  </si>
  <si>
    <t>HOJALATERÍA VENTILACIONES</t>
  </si>
  <si>
    <t>CONSERVACIÓN PUERTA METÁLICA SALA CALDERA (INC. BARRA ANTIPÁNICO)</t>
  </si>
  <si>
    <t>7.6</t>
  </si>
  <si>
    <t xml:space="preserve">DESARME Y RETIRO DE VENTANAS </t>
  </si>
  <si>
    <t>3.8</t>
  </si>
  <si>
    <t>ZINC PROTECCIÓN MUROS</t>
  </si>
  <si>
    <t>12.6</t>
  </si>
  <si>
    <t>PINTURA FACHADAS EXTERIORES - TAPACANES Y REVESTIMIENTOS ZINC</t>
  </si>
  <si>
    <t>10.4</t>
  </si>
  <si>
    <t>8.9</t>
  </si>
  <si>
    <t>INCL. EN GASTOS GENERALES</t>
  </si>
  <si>
    <t>CONSERVACIÓN ESCUELA RURAL SOL DEL FACÍFICO, ANCUD</t>
  </si>
  <si>
    <t>NOMBRE</t>
  </si>
  <si>
    <t>FIRMA Y TIMBRE</t>
  </si>
  <si>
    <t>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</si>
</sst>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HP Simplified Light"/>
      <family val="2"/>
    </font>
    <font>
      <b/>
      <sz val="12"/>
      <color theme="0"/>
      <name val="HP Simplified"/>
      <family val="2"/>
    </font>
    <font>
      <b/>
      <sz val="12"/>
      <name val="HP Simplified"/>
      <family val="2"/>
    </font>
    <font>
      <sz val="12"/>
      <name val="HP Simplified"/>
      <family val="2"/>
    </font>
    <font>
      <b/>
      <sz val="12"/>
      <color theme="1"/>
      <name val="HP Simplified"/>
      <family val="2"/>
    </font>
    <font>
      <sz val="12"/>
      <color theme="1"/>
      <name val="HP Simplified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/>
    <xf numFmtId="165" fontId="0" fillId="0" borderId="0" xfId="0" applyNumberFormat="1" applyAlignment="1">
      <alignment horizontal="center"/>
    </xf>
    <xf numFmtId="42" fontId="0" fillId="0" borderId="0" xfId="0" applyNumberFormat="1"/>
    <xf numFmtId="0" fontId="3" fillId="4" borderId="31" xfId="0" applyFont="1" applyFill="1" applyBorder="1"/>
    <xf numFmtId="0" fontId="3" fillId="4" borderId="27" xfId="0" applyFont="1" applyFill="1" applyBorder="1" applyAlignment="1">
      <alignment horizontal="center"/>
    </xf>
    <xf numFmtId="165" fontId="3" fillId="4" borderId="31" xfId="0" applyNumberFormat="1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right"/>
    </xf>
    <xf numFmtId="0" fontId="3" fillId="4" borderId="3" xfId="0" applyFont="1" applyFill="1" applyBorder="1"/>
    <xf numFmtId="0" fontId="3" fillId="4" borderId="1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right"/>
    </xf>
    <xf numFmtId="166" fontId="3" fillId="4" borderId="4" xfId="0" applyNumberFormat="1" applyFont="1" applyFill="1" applyBorder="1" applyAlignment="1">
      <alignment horizontal="right"/>
    </xf>
    <xf numFmtId="166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right" vertical="center"/>
    </xf>
    <xf numFmtId="166" fontId="5" fillId="2" borderId="1" xfId="2" applyNumberFormat="1" applyFont="1" applyFill="1" applyBorder="1" applyAlignment="1">
      <alignment horizontal="right"/>
    </xf>
    <xf numFmtId="0" fontId="6" fillId="3" borderId="18" xfId="0" applyFont="1" applyFill="1" applyBorder="1" applyAlignment="1">
      <alignment horizontal="left" vertical="top"/>
    </xf>
    <xf numFmtId="0" fontId="6" fillId="3" borderId="26" xfId="0" applyFont="1" applyFill="1" applyBorder="1" applyAlignment="1">
      <alignment horizontal="left" vertical="top"/>
    </xf>
    <xf numFmtId="0" fontId="7" fillId="3" borderId="26" xfId="0" applyFont="1" applyFill="1" applyBorder="1" applyAlignment="1">
      <alignment horizontal="center" vertical="center"/>
    </xf>
    <xf numFmtId="165" fontId="7" fillId="3" borderId="26" xfId="0" applyNumberFormat="1" applyFont="1" applyFill="1" applyBorder="1" applyAlignment="1">
      <alignment horizontal="center" vertical="center"/>
    </xf>
    <xf numFmtId="166" fontId="7" fillId="3" borderId="16" xfId="1" applyNumberFormat="1" applyFont="1" applyFill="1" applyBorder="1" applyAlignment="1">
      <alignment horizontal="right" vertical="center"/>
    </xf>
    <xf numFmtId="166" fontId="7" fillId="3" borderId="15" xfId="1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left" vertical="top"/>
    </xf>
    <xf numFmtId="0" fontId="7" fillId="3" borderId="22" xfId="0" applyFont="1" applyFill="1" applyBorder="1" applyAlignment="1">
      <alignment horizontal="left" vertical="top" indent="1"/>
    </xf>
    <xf numFmtId="0" fontId="7" fillId="3" borderId="22" xfId="0" applyFont="1" applyFill="1" applyBorder="1" applyAlignment="1">
      <alignment horizontal="center" vertical="center"/>
    </xf>
    <xf numFmtId="165" fontId="7" fillId="3" borderId="22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top"/>
    </xf>
    <xf numFmtId="0" fontId="7" fillId="3" borderId="23" xfId="0" applyFont="1" applyFill="1" applyBorder="1" applyAlignment="1">
      <alignment horizontal="left" vertical="top" indent="1"/>
    </xf>
    <xf numFmtId="0" fontId="7" fillId="3" borderId="23" xfId="0" applyFont="1" applyFill="1" applyBorder="1" applyAlignment="1">
      <alignment horizontal="center" vertical="center"/>
    </xf>
    <xf numFmtId="165" fontId="7" fillId="3" borderId="23" xfId="0" applyNumberFormat="1" applyFont="1" applyFill="1" applyBorder="1" applyAlignment="1">
      <alignment horizontal="center" vertical="center"/>
    </xf>
    <xf numFmtId="166" fontId="7" fillId="3" borderId="13" xfId="2" applyNumberFormat="1" applyFont="1" applyFill="1" applyBorder="1" applyAlignment="1">
      <alignment horizontal="right" vertical="center"/>
    </xf>
    <xf numFmtId="166" fontId="7" fillId="3" borderId="15" xfId="2" applyNumberFormat="1" applyFont="1" applyFill="1" applyBorder="1" applyAlignment="1">
      <alignment horizontal="right" vertical="center"/>
    </xf>
    <xf numFmtId="0" fontId="7" fillId="3" borderId="24" xfId="0" applyFont="1" applyFill="1" applyBorder="1" applyAlignment="1">
      <alignment horizontal="left" vertical="top" indent="1"/>
    </xf>
    <xf numFmtId="0" fontId="7" fillId="3" borderId="24" xfId="0" applyFont="1" applyFill="1" applyBorder="1" applyAlignment="1">
      <alignment horizontal="center" vertical="center"/>
    </xf>
    <xf numFmtId="165" fontId="7" fillId="3" borderId="24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left" vertical="top"/>
    </xf>
    <xf numFmtId="0" fontId="7" fillId="3" borderId="25" xfId="0" applyFont="1" applyFill="1" applyBorder="1" applyAlignment="1">
      <alignment horizontal="left" vertical="top" indent="1"/>
    </xf>
    <xf numFmtId="0" fontId="7" fillId="3" borderId="25" xfId="0" applyFont="1" applyFill="1" applyBorder="1" applyAlignment="1">
      <alignment horizontal="center" vertical="center"/>
    </xf>
    <xf numFmtId="165" fontId="7" fillId="3" borderId="25" xfId="0" applyNumberFormat="1" applyFont="1" applyFill="1" applyBorder="1" applyAlignment="1">
      <alignment horizontal="center" vertical="center"/>
    </xf>
    <xf numFmtId="166" fontId="7" fillId="3" borderId="16" xfId="2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top"/>
    </xf>
    <xf numFmtId="0" fontId="7" fillId="3" borderId="26" xfId="0" applyFont="1" applyFill="1" applyBorder="1" applyAlignment="1">
      <alignment horizontal="left" vertical="top" indent="1"/>
    </xf>
    <xf numFmtId="0" fontId="7" fillId="3" borderId="12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 indent="1"/>
    </xf>
    <xf numFmtId="0" fontId="7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left" vertical="top"/>
    </xf>
    <xf numFmtId="0" fontId="7" fillId="3" borderId="24" xfId="0" applyFont="1" applyFill="1" applyBorder="1" applyAlignment="1">
      <alignment horizontal="left" indent="1"/>
    </xf>
    <xf numFmtId="0" fontId="7" fillId="3" borderId="18" xfId="0" applyFont="1" applyFill="1" applyBorder="1" applyAlignment="1">
      <alignment horizontal="center" vertical="center"/>
    </xf>
    <xf numFmtId="165" fontId="7" fillId="3" borderId="19" xfId="0" applyNumberFormat="1" applyFont="1" applyFill="1" applyBorder="1" applyAlignment="1">
      <alignment horizontal="center" vertical="center"/>
    </xf>
    <xf numFmtId="166" fontId="7" fillId="3" borderId="32" xfId="1" applyNumberFormat="1" applyFont="1" applyFill="1" applyBorder="1" applyAlignment="1">
      <alignment horizontal="right" vertical="center"/>
    </xf>
    <xf numFmtId="165" fontId="7" fillId="3" borderId="18" xfId="0" applyNumberFormat="1" applyFont="1" applyFill="1" applyBorder="1" applyAlignment="1">
      <alignment horizontal="center" vertical="center"/>
    </xf>
    <xf numFmtId="166" fontId="7" fillId="3" borderId="14" xfId="1" applyNumberFormat="1" applyFont="1" applyFill="1" applyBorder="1" applyAlignment="1">
      <alignment horizontal="right" vertical="center"/>
    </xf>
    <xf numFmtId="0" fontId="7" fillId="3" borderId="26" xfId="0" applyFont="1" applyFill="1" applyBorder="1" applyAlignment="1">
      <alignment horizontal="left" indent="1"/>
    </xf>
    <xf numFmtId="165" fontId="7" fillId="3" borderId="16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top" indent="1"/>
    </xf>
    <xf numFmtId="0" fontId="7" fillId="3" borderId="14" xfId="0" applyFont="1" applyFill="1" applyBorder="1"/>
    <xf numFmtId="0" fontId="7" fillId="3" borderId="24" xfId="0" applyNumberFormat="1" applyFont="1" applyFill="1" applyBorder="1" applyAlignment="1">
      <alignment horizontal="left" vertical="center" wrapText="1" indent="1"/>
    </xf>
    <xf numFmtId="0" fontId="7" fillId="3" borderId="13" xfId="0" applyFont="1" applyFill="1" applyBorder="1" applyAlignment="1">
      <alignment horizontal="center" vertical="center"/>
    </xf>
    <xf numFmtId="165" fontId="7" fillId="3" borderId="14" xfId="0" applyNumberFormat="1" applyFont="1" applyFill="1" applyBorder="1" applyAlignment="1">
      <alignment horizontal="center" vertical="center"/>
    </xf>
    <xf numFmtId="166" fontId="7" fillId="3" borderId="17" xfId="1" applyNumberFormat="1" applyFont="1" applyFill="1" applyBorder="1" applyAlignment="1">
      <alignment horizontal="right" vertical="center"/>
    </xf>
    <xf numFmtId="0" fontId="7" fillId="3" borderId="28" xfId="0" applyFont="1" applyFill="1" applyBorder="1" applyAlignment="1">
      <alignment horizontal="left" indent="1"/>
    </xf>
    <xf numFmtId="166" fontId="7" fillId="3" borderId="28" xfId="2" applyNumberFormat="1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left" indent="1"/>
    </xf>
    <xf numFmtId="0" fontId="7" fillId="3" borderId="15" xfId="0" applyNumberFormat="1" applyFont="1" applyFill="1" applyBorder="1" applyAlignment="1">
      <alignment horizontal="left" vertical="center" wrapText="1"/>
    </xf>
    <xf numFmtId="0" fontId="7" fillId="3" borderId="26" xfId="0" applyNumberFormat="1" applyFont="1" applyFill="1" applyBorder="1" applyAlignment="1">
      <alignment horizontal="left" vertical="center" wrapText="1" indent="1"/>
    </xf>
    <xf numFmtId="0" fontId="7" fillId="3" borderId="26" xfId="0" applyNumberFormat="1" applyFont="1" applyFill="1" applyBorder="1" applyAlignment="1">
      <alignment horizontal="center" vertical="center" wrapText="1"/>
    </xf>
    <xf numFmtId="166" fontId="7" fillId="3" borderId="0" xfId="1" applyNumberFormat="1" applyFont="1" applyFill="1" applyBorder="1" applyAlignment="1">
      <alignment horizontal="right" vertical="center"/>
    </xf>
    <xf numFmtId="0" fontId="7" fillId="3" borderId="24" xfId="0" applyNumberFormat="1" applyFont="1" applyFill="1" applyBorder="1" applyAlignment="1">
      <alignment horizontal="center" vertical="center" wrapText="1"/>
    </xf>
    <xf numFmtId="166" fontId="7" fillId="3" borderId="13" xfId="1" applyNumberFormat="1" applyFont="1" applyFill="1" applyBorder="1" applyAlignment="1">
      <alignment horizontal="right" vertical="center"/>
    </xf>
    <xf numFmtId="166" fontId="7" fillId="3" borderId="14" xfId="2" applyNumberFormat="1" applyFont="1" applyFill="1" applyBorder="1" applyAlignment="1">
      <alignment horizontal="right" vertical="center"/>
    </xf>
    <xf numFmtId="0" fontId="7" fillId="3" borderId="33" xfId="0" applyFont="1" applyFill="1" applyBorder="1" applyAlignment="1">
      <alignment horizontal="left" vertical="top"/>
    </xf>
    <xf numFmtId="0" fontId="7" fillId="3" borderId="34" xfId="0" applyFont="1" applyFill="1" applyBorder="1" applyAlignment="1">
      <alignment horizontal="left" vertical="top" indent="1"/>
    </xf>
    <xf numFmtId="0" fontId="7" fillId="3" borderId="10" xfId="0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/>
    </xf>
    <xf numFmtId="166" fontId="7" fillId="3" borderId="35" xfId="1" applyNumberFormat="1" applyFont="1" applyFill="1" applyBorder="1" applyAlignment="1">
      <alignment horizontal="right" vertical="center"/>
    </xf>
    <xf numFmtId="166" fontId="7" fillId="3" borderId="36" xfId="2" applyNumberFormat="1" applyFont="1" applyFill="1" applyBorder="1" applyAlignment="1">
      <alignment horizontal="right" vertical="center"/>
    </xf>
    <xf numFmtId="0" fontId="7" fillId="3" borderId="28" xfId="0" applyFont="1" applyFill="1" applyBorder="1" applyAlignment="1">
      <alignment horizontal="left" vertical="top"/>
    </xf>
    <xf numFmtId="0" fontId="7" fillId="3" borderId="37" xfId="0" applyFont="1" applyFill="1" applyBorder="1" applyAlignment="1">
      <alignment horizontal="left" vertical="top" indent="1"/>
    </xf>
    <xf numFmtId="0" fontId="7" fillId="3" borderId="37" xfId="0" applyFont="1" applyFill="1" applyBorder="1" applyAlignment="1">
      <alignment horizontal="center" vertical="center"/>
    </xf>
    <xf numFmtId="165" fontId="7" fillId="3" borderId="37" xfId="0" applyNumberFormat="1" applyFont="1" applyFill="1" applyBorder="1" applyAlignment="1">
      <alignment horizontal="center" vertical="center"/>
    </xf>
    <xf numFmtId="166" fontId="7" fillId="3" borderId="6" xfId="1" applyNumberFormat="1" applyFont="1" applyFill="1" applyBorder="1" applyAlignment="1">
      <alignment horizontal="right" vertical="center"/>
    </xf>
    <xf numFmtId="166" fontId="7" fillId="3" borderId="28" xfId="2" applyNumberFormat="1" applyFont="1" applyFill="1" applyBorder="1" applyAlignment="1">
      <alignment horizontal="right"/>
    </xf>
    <xf numFmtId="166" fontId="7" fillId="3" borderId="14" xfId="2" applyNumberFormat="1" applyFont="1" applyFill="1" applyBorder="1" applyAlignment="1">
      <alignment horizontal="right"/>
    </xf>
    <xf numFmtId="0" fontId="7" fillId="3" borderId="24" xfId="0" applyFont="1" applyFill="1" applyBorder="1" applyAlignment="1">
      <alignment horizontal="center" vertical="top"/>
    </xf>
    <xf numFmtId="165" fontId="7" fillId="3" borderId="24" xfId="0" applyNumberFormat="1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left" vertical="top" indent="1"/>
    </xf>
    <xf numFmtId="0" fontId="7" fillId="3" borderId="13" xfId="0" applyFont="1" applyFill="1" applyBorder="1" applyAlignment="1">
      <alignment horizontal="center" vertical="top"/>
    </xf>
    <xf numFmtId="165" fontId="7" fillId="3" borderId="14" xfId="0" applyNumberFormat="1" applyFont="1" applyFill="1" applyBorder="1" applyAlignment="1">
      <alignment horizontal="center" vertical="top"/>
    </xf>
    <xf numFmtId="0" fontId="7" fillId="3" borderId="22" xfId="0" applyFont="1" applyFill="1" applyBorder="1" applyAlignment="1">
      <alignment horizontal="left" vertical="top" indent="2"/>
    </xf>
    <xf numFmtId="0" fontId="7" fillId="3" borderId="1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top" indent="2"/>
    </xf>
    <xf numFmtId="0" fontId="7" fillId="3" borderId="0" xfId="0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top" indent="2"/>
    </xf>
    <xf numFmtId="166" fontId="7" fillId="3" borderId="29" xfId="1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/>
    <xf numFmtId="0" fontId="6" fillId="2" borderId="15" xfId="0" applyFont="1" applyFill="1" applyBorder="1" applyAlignment="1">
      <alignment horizontal="center"/>
    </xf>
    <xf numFmtId="165" fontId="6" fillId="2" borderId="16" xfId="0" applyNumberFormat="1" applyFont="1" applyFill="1" applyBorder="1" applyAlignment="1">
      <alignment horizontal="center"/>
    </xf>
    <xf numFmtId="9" fontId="6" fillId="2" borderId="15" xfId="0" applyNumberFormat="1" applyFont="1" applyFill="1" applyBorder="1" applyAlignment="1">
      <alignment horizontal="right"/>
    </xf>
    <xf numFmtId="166" fontId="6" fillId="2" borderId="26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left"/>
    </xf>
    <xf numFmtId="0" fontId="6" fillId="2" borderId="13" xfId="0" applyFont="1" applyFill="1" applyBorder="1"/>
    <xf numFmtId="0" fontId="6" fillId="2" borderId="14" xfId="0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9" fontId="6" fillId="2" borderId="14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12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9" fontId="6" fillId="2" borderId="12" xfId="0" applyNumberFormat="1" applyFont="1" applyFill="1" applyBorder="1" applyAlignment="1">
      <alignment horizontal="right"/>
    </xf>
    <xf numFmtId="166" fontId="6" fillId="2" borderId="8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166" fontId="7" fillId="3" borderId="38" xfId="2" applyNumberFormat="1" applyFont="1" applyFill="1" applyBorder="1" applyAlignment="1">
      <alignment horizontal="center" vertical="center"/>
    </xf>
    <xf numFmtId="166" fontId="7" fillId="3" borderId="24" xfId="2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top"/>
    </xf>
  </cellXfs>
  <cellStyles count="3">
    <cellStyle name="Millares 2" xfId="2"/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02_CORPORACION_FABIAN\FABIAN%20BARRIENTOS\3.-%20EDUCACION\FEP2020_PROYECTOS\CONSERVACION%20ESCUELA%20YERBAS%20BUENAS%20COMUNA%20DE%20ANCUD\Prsupuesto_Conservacion%20Escuela%20Yerbas%20Buenas_11_05_20_ULTIM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YERBAS BUENAS"/>
      <sheetName val="ficha estado modulos"/>
      <sheetName val="Hoja4"/>
      <sheetName val="Hoja2"/>
      <sheetName val="Hoja3"/>
      <sheetName val="APU"/>
      <sheetName val="Hoja1"/>
      <sheetName val="PRESUPUESTO EL PALOMAR 2"/>
      <sheetName val="Hoja5"/>
    </sheetNames>
    <sheetDataSet>
      <sheetData sheetId="0">
        <row r="182">
          <cell r="B182" t="str">
            <v>MANTENCIÓN Y  REPOSICIÓN GABINETES Y MANGUERAS  RED HUMEDA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10"/>
  <sheetViews>
    <sheetView tabSelected="1" view="pageBreakPreview" zoomScaleNormal="100" zoomScaleSheetLayoutView="100" workbookViewId="0">
      <selection activeCell="C5" sqref="C5:F5"/>
    </sheetView>
  </sheetViews>
  <sheetFormatPr baseColWidth="10" defaultRowHeight="15" x14ac:dyDescent="0.25"/>
  <cols>
    <col min="1" max="1" width="9.7109375" bestFit="1" customWidth="1"/>
    <col min="2" max="2" width="69.85546875" bestFit="1" customWidth="1"/>
    <col min="3" max="3" width="8.85546875" style="2" bestFit="1" customWidth="1"/>
    <col min="4" max="4" width="11.28515625" style="4" bestFit="1" customWidth="1"/>
    <col min="5" max="5" width="12.140625" style="1" customWidth="1"/>
    <col min="6" max="6" width="17" style="1" bestFit="1" customWidth="1"/>
    <col min="7" max="8" width="13" bestFit="1" customWidth="1"/>
  </cols>
  <sheetData>
    <row r="1" spans="1:6" ht="15" customHeight="1" x14ac:dyDescent="0.25">
      <c r="A1" s="128" t="s">
        <v>14</v>
      </c>
      <c r="B1" s="129"/>
      <c r="C1" s="129"/>
      <c r="D1" s="129"/>
      <c r="E1" s="129"/>
      <c r="F1" s="130"/>
    </row>
    <row r="2" spans="1:6" ht="15.75" customHeight="1" thickBot="1" x14ac:dyDescent="0.3">
      <c r="A2" s="131"/>
      <c r="B2" s="132"/>
      <c r="C2" s="132"/>
      <c r="D2" s="132"/>
      <c r="E2" s="132"/>
      <c r="F2" s="133"/>
    </row>
    <row r="3" spans="1:6" ht="41.25" customHeight="1" thickBot="1" x14ac:dyDescent="0.3">
      <c r="A3" s="134" t="s">
        <v>15</v>
      </c>
      <c r="B3" s="135"/>
      <c r="C3" s="136" t="s">
        <v>181</v>
      </c>
      <c r="D3" s="137"/>
      <c r="E3" s="137"/>
      <c r="F3" s="138"/>
    </row>
    <row r="4" spans="1:6" ht="18" thickBot="1" x14ac:dyDescent="0.35">
      <c r="A4" s="139" t="s">
        <v>16</v>
      </c>
      <c r="B4" s="140"/>
      <c r="C4" s="141" t="s">
        <v>29</v>
      </c>
      <c r="D4" s="142"/>
      <c r="E4" s="142"/>
      <c r="F4" s="143"/>
    </row>
    <row r="5" spans="1:6" ht="18" thickBot="1" x14ac:dyDescent="0.35">
      <c r="A5" s="139" t="s">
        <v>17</v>
      </c>
      <c r="B5" s="140"/>
      <c r="C5" s="146"/>
      <c r="D5" s="147"/>
      <c r="E5" s="147"/>
      <c r="F5" s="148"/>
    </row>
    <row r="6" spans="1:6" ht="18" thickBot="1" x14ac:dyDescent="0.35">
      <c r="A6" s="12" t="s">
        <v>18</v>
      </c>
      <c r="B6" s="12" t="s">
        <v>19</v>
      </c>
      <c r="C6" s="17" t="s">
        <v>20</v>
      </c>
      <c r="D6" s="18" t="s">
        <v>0</v>
      </c>
      <c r="E6" s="19" t="s">
        <v>21</v>
      </c>
      <c r="F6" s="20" t="s">
        <v>33</v>
      </c>
    </row>
    <row r="7" spans="1:6" ht="18" thickBot="1" x14ac:dyDescent="0.3">
      <c r="A7" s="21">
        <v>1</v>
      </c>
      <c r="B7" s="22" t="s">
        <v>32</v>
      </c>
      <c r="C7" s="23"/>
      <c r="D7" s="24"/>
      <c r="E7" s="25"/>
      <c r="F7" s="26"/>
    </row>
    <row r="8" spans="1:6" ht="17.25" x14ac:dyDescent="0.25">
      <c r="A8" s="27" t="s">
        <v>31</v>
      </c>
      <c r="B8" s="28" t="s">
        <v>30</v>
      </c>
      <c r="C8" s="29"/>
      <c r="D8" s="30"/>
      <c r="E8" s="31"/>
      <c r="F8" s="32"/>
    </row>
    <row r="9" spans="1:6" x14ac:dyDescent="0.25">
      <c r="A9" s="33" t="s">
        <v>1</v>
      </c>
      <c r="B9" s="34" t="s">
        <v>2</v>
      </c>
      <c r="C9" s="35" t="s">
        <v>3</v>
      </c>
      <c r="D9" s="36">
        <v>1</v>
      </c>
      <c r="E9" s="144" t="s">
        <v>180</v>
      </c>
      <c r="F9" s="145"/>
    </row>
    <row r="10" spans="1:6" x14ac:dyDescent="0.25">
      <c r="A10" s="37" t="s">
        <v>4</v>
      </c>
      <c r="B10" s="38" t="s">
        <v>5</v>
      </c>
      <c r="C10" s="39" t="s">
        <v>6</v>
      </c>
      <c r="D10" s="40">
        <v>1</v>
      </c>
      <c r="E10" s="41"/>
      <c r="F10" s="42">
        <f>+D10*E10</f>
        <v>0</v>
      </c>
    </row>
    <row r="11" spans="1:6" x14ac:dyDescent="0.25">
      <c r="A11" s="37" t="s">
        <v>7</v>
      </c>
      <c r="B11" s="38" t="s">
        <v>8</v>
      </c>
      <c r="C11" s="39" t="s">
        <v>3</v>
      </c>
      <c r="D11" s="40">
        <v>1</v>
      </c>
      <c r="E11" s="144" t="s">
        <v>180</v>
      </c>
      <c r="F11" s="145"/>
    </row>
    <row r="12" spans="1:6" x14ac:dyDescent="0.25">
      <c r="A12" s="37" t="s">
        <v>9</v>
      </c>
      <c r="B12" s="43" t="s">
        <v>10</v>
      </c>
      <c r="C12" s="44" t="s">
        <v>3</v>
      </c>
      <c r="D12" s="45">
        <v>1</v>
      </c>
      <c r="E12" s="41"/>
      <c r="F12" s="42">
        <f>+D12*E12</f>
        <v>0</v>
      </c>
    </row>
    <row r="13" spans="1:6" ht="15.75" thickBot="1" x14ac:dyDescent="0.3">
      <c r="A13" s="46" t="s">
        <v>11</v>
      </c>
      <c r="B13" s="47" t="s">
        <v>12</v>
      </c>
      <c r="C13" s="48" t="s">
        <v>3</v>
      </c>
      <c r="D13" s="49">
        <v>1</v>
      </c>
      <c r="E13" s="144" t="s">
        <v>180</v>
      </c>
      <c r="F13" s="145"/>
    </row>
    <row r="14" spans="1:6" ht="18" thickBot="1" x14ac:dyDescent="0.3">
      <c r="A14" s="21">
        <v>2</v>
      </c>
      <c r="B14" s="22" t="s">
        <v>34</v>
      </c>
      <c r="C14" s="23"/>
      <c r="D14" s="24"/>
      <c r="E14" s="25"/>
      <c r="F14" s="26"/>
    </row>
    <row r="15" spans="1:6" x14ac:dyDescent="0.25">
      <c r="A15" s="33" t="s">
        <v>108</v>
      </c>
      <c r="B15" s="34" t="s">
        <v>35</v>
      </c>
      <c r="C15" s="35" t="s">
        <v>46</v>
      </c>
      <c r="D15" s="36">
        <f>(1.118*1760)+9</f>
        <v>1976.6800000000003</v>
      </c>
      <c r="E15" s="50"/>
      <c r="F15" s="42">
        <f t="shared" ref="F15:F18" si="0">+D15*E15</f>
        <v>0</v>
      </c>
    </row>
    <row r="16" spans="1:6" x14ac:dyDescent="0.25">
      <c r="A16" s="33" t="s">
        <v>109</v>
      </c>
      <c r="B16" s="34" t="s">
        <v>160</v>
      </c>
      <c r="C16" s="35" t="s">
        <v>46</v>
      </c>
      <c r="D16" s="36">
        <f>D15</f>
        <v>1976.6800000000003</v>
      </c>
      <c r="E16" s="50"/>
      <c r="F16" s="42">
        <f t="shared" si="0"/>
        <v>0</v>
      </c>
    </row>
    <row r="17" spans="1:7" x14ac:dyDescent="0.25">
      <c r="A17" s="33" t="s">
        <v>111</v>
      </c>
      <c r="B17" s="34" t="s">
        <v>64</v>
      </c>
      <c r="C17" s="35" t="s">
        <v>46</v>
      </c>
      <c r="D17" s="36">
        <f>D16</f>
        <v>1976.6800000000003</v>
      </c>
      <c r="E17" s="50"/>
      <c r="F17" s="42">
        <f t="shared" si="0"/>
        <v>0</v>
      </c>
    </row>
    <row r="18" spans="1:7" ht="15.75" thickBot="1" x14ac:dyDescent="0.3">
      <c r="A18" s="33" t="s">
        <v>110</v>
      </c>
      <c r="B18" s="34" t="s">
        <v>45</v>
      </c>
      <c r="C18" s="35" t="s">
        <v>46</v>
      </c>
      <c r="D18" s="36">
        <f>D16</f>
        <v>1976.6800000000003</v>
      </c>
      <c r="E18" s="50"/>
      <c r="F18" s="42">
        <f t="shared" si="0"/>
        <v>0</v>
      </c>
      <c r="G18" s="3"/>
    </row>
    <row r="19" spans="1:7" ht="18" thickBot="1" x14ac:dyDescent="0.3">
      <c r="A19" s="21">
        <v>3</v>
      </c>
      <c r="B19" s="51" t="s">
        <v>42</v>
      </c>
      <c r="C19" s="23"/>
      <c r="D19" s="24"/>
      <c r="E19" s="25"/>
      <c r="F19" s="26"/>
    </row>
    <row r="20" spans="1:7" x14ac:dyDescent="0.25">
      <c r="A20" s="33" t="s">
        <v>112</v>
      </c>
      <c r="B20" s="52" t="s">
        <v>48</v>
      </c>
      <c r="C20" s="35" t="s">
        <v>43</v>
      </c>
      <c r="D20" s="36">
        <f>D21+D22</f>
        <v>520</v>
      </c>
      <c r="E20" s="50"/>
      <c r="F20" s="42">
        <f t="shared" ref="F20" si="1">+D20*E20</f>
        <v>0</v>
      </c>
    </row>
    <row r="21" spans="1:7" x14ac:dyDescent="0.25">
      <c r="A21" s="33" t="s">
        <v>161</v>
      </c>
      <c r="B21" s="43" t="s">
        <v>52</v>
      </c>
      <c r="C21" s="35" t="s">
        <v>43</v>
      </c>
      <c r="D21" s="36">
        <v>394</v>
      </c>
      <c r="E21" s="50"/>
      <c r="F21" s="42">
        <f t="shared" ref="F21" si="2">+D21*E21</f>
        <v>0</v>
      </c>
    </row>
    <row r="22" spans="1:7" x14ac:dyDescent="0.25">
      <c r="A22" s="33" t="s">
        <v>162</v>
      </c>
      <c r="B22" s="43" t="s">
        <v>51</v>
      </c>
      <c r="C22" s="35" t="s">
        <v>43</v>
      </c>
      <c r="D22" s="36">
        <v>126</v>
      </c>
      <c r="E22" s="50"/>
      <c r="F22" s="42">
        <f t="shared" ref="F22" si="3">+D22*E22</f>
        <v>0</v>
      </c>
    </row>
    <row r="23" spans="1:7" x14ac:dyDescent="0.25">
      <c r="A23" s="33" t="s">
        <v>163</v>
      </c>
      <c r="B23" s="52" t="s">
        <v>65</v>
      </c>
      <c r="C23" s="35" t="s">
        <v>43</v>
      </c>
      <c r="D23" s="36">
        <v>225</v>
      </c>
      <c r="E23" s="50"/>
      <c r="F23" s="42">
        <f t="shared" ref="F23:F26" si="4">+D23*E23</f>
        <v>0</v>
      </c>
    </row>
    <row r="24" spans="1:7" x14ac:dyDescent="0.25">
      <c r="A24" s="33" t="s">
        <v>164</v>
      </c>
      <c r="B24" s="52" t="s">
        <v>50</v>
      </c>
      <c r="C24" s="35" t="s">
        <v>43</v>
      </c>
      <c r="D24" s="36">
        <v>25</v>
      </c>
      <c r="E24" s="50"/>
      <c r="F24" s="42">
        <f t="shared" si="4"/>
        <v>0</v>
      </c>
    </row>
    <row r="25" spans="1:7" x14ac:dyDescent="0.25">
      <c r="A25" s="33" t="s">
        <v>165</v>
      </c>
      <c r="B25" s="52" t="s">
        <v>66</v>
      </c>
      <c r="C25" s="35" t="s">
        <v>43</v>
      </c>
      <c r="D25" s="36">
        <v>180</v>
      </c>
      <c r="E25" s="50"/>
      <c r="F25" s="42">
        <f t="shared" si="4"/>
        <v>0</v>
      </c>
    </row>
    <row r="26" spans="1:7" x14ac:dyDescent="0.25">
      <c r="A26" s="33" t="s">
        <v>169</v>
      </c>
      <c r="B26" s="52" t="s">
        <v>170</v>
      </c>
      <c r="C26" s="29" t="s">
        <v>3</v>
      </c>
      <c r="D26" s="30">
        <v>1</v>
      </c>
      <c r="E26" s="50"/>
      <c r="F26" s="42">
        <f t="shared" si="4"/>
        <v>0</v>
      </c>
    </row>
    <row r="27" spans="1:7" ht="15.75" thickBot="1" x14ac:dyDescent="0.3">
      <c r="A27" s="53" t="s">
        <v>174</v>
      </c>
      <c r="B27" s="54" t="s">
        <v>175</v>
      </c>
      <c r="C27" s="55" t="s">
        <v>46</v>
      </c>
      <c r="D27" s="30">
        <v>35</v>
      </c>
      <c r="E27" s="50"/>
      <c r="F27" s="42">
        <f>+D27*E27</f>
        <v>0</v>
      </c>
      <c r="G27" s="3"/>
    </row>
    <row r="28" spans="1:7" ht="18" thickBot="1" x14ac:dyDescent="0.3">
      <c r="A28" s="21">
        <v>4</v>
      </c>
      <c r="B28" s="22" t="s">
        <v>41</v>
      </c>
      <c r="C28" s="56"/>
      <c r="D28" s="57"/>
      <c r="E28" s="58"/>
      <c r="F28" s="59"/>
    </row>
    <row r="29" spans="1:7" ht="15.75" x14ac:dyDescent="0.25">
      <c r="A29" s="60" t="s">
        <v>97</v>
      </c>
      <c r="B29" s="61" t="s">
        <v>168</v>
      </c>
      <c r="C29" s="62" t="s">
        <v>44</v>
      </c>
      <c r="D29" s="63">
        <v>2</v>
      </c>
      <c r="E29" s="64"/>
      <c r="F29" s="42">
        <f t="shared" ref="F29:F32" si="5">+D29*E29</f>
        <v>0</v>
      </c>
    </row>
    <row r="30" spans="1:7" ht="15.75" x14ac:dyDescent="0.25">
      <c r="A30" s="60" t="s">
        <v>99</v>
      </c>
      <c r="B30" s="61" t="s">
        <v>53</v>
      </c>
      <c r="C30" s="65" t="s">
        <v>44</v>
      </c>
      <c r="D30" s="63">
        <v>11</v>
      </c>
      <c r="E30" s="66"/>
      <c r="F30" s="42">
        <f t="shared" si="5"/>
        <v>0</v>
      </c>
    </row>
    <row r="31" spans="1:7" ht="15.75" x14ac:dyDescent="0.25">
      <c r="A31" s="60" t="s">
        <v>100</v>
      </c>
      <c r="B31" s="67" t="s">
        <v>95</v>
      </c>
      <c r="C31" s="30" t="s">
        <v>44</v>
      </c>
      <c r="D31" s="68">
        <v>2</v>
      </c>
      <c r="E31" s="32"/>
      <c r="F31" s="42">
        <f t="shared" si="5"/>
        <v>0</v>
      </c>
    </row>
    <row r="32" spans="1:7" ht="16.5" thickBot="1" x14ac:dyDescent="0.3">
      <c r="A32" s="60" t="s">
        <v>159</v>
      </c>
      <c r="B32" s="67" t="s">
        <v>96</v>
      </c>
      <c r="C32" s="30" t="s">
        <v>3</v>
      </c>
      <c r="D32" s="68">
        <v>1</v>
      </c>
      <c r="E32" s="32"/>
      <c r="F32" s="42">
        <f t="shared" si="5"/>
        <v>0</v>
      </c>
    </row>
    <row r="33" spans="1:7" ht="18" thickBot="1" x14ac:dyDescent="0.3">
      <c r="A33" s="21">
        <v>5</v>
      </c>
      <c r="B33" s="22" t="s">
        <v>93</v>
      </c>
      <c r="C33" s="23"/>
      <c r="D33" s="24"/>
      <c r="E33" s="25"/>
      <c r="F33" s="26"/>
    </row>
    <row r="34" spans="1:7" x14ac:dyDescent="0.25">
      <c r="A34" s="33" t="s">
        <v>113</v>
      </c>
      <c r="B34" s="34" t="s">
        <v>60</v>
      </c>
      <c r="C34" s="35" t="s">
        <v>46</v>
      </c>
      <c r="D34" s="36">
        <v>20</v>
      </c>
      <c r="E34" s="50"/>
      <c r="F34" s="42">
        <f t="shared" ref="F34" si="6">+D34*E34</f>
        <v>0</v>
      </c>
    </row>
    <row r="35" spans="1:7" ht="15.75" thickBot="1" x14ac:dyDescent="0.3">
      <c r="A35" s="33" t="s">
        <v>158</v>
      </c>
      <c r="B35" s="34" t="s">
        <v>92</v>
      </c>
      <c r="C35" s="35" t="s">
        <v>3</v>
      </c>
      <c r="D35" s="36">
        <v>1</v>
      </c>
      <c r="E35" s="50"/>
      <c r="F35" s="42">
        <f t="shared" ref="F35" si="7">+D35*E35</f>
        <v>0</v>
      </c>
    </row>
    <row r="36" spans="1:7" ht="18" thickBot="1" x14ac:dyDescent="0.3">
      <c r="A36" s="21">
        <v>6</v>
      </c>
      <c r="B36" s="22" t="s">
        <v>67</v>
      </c>
      <c r="C36" s="23"/>
      <c r="D36" s="24"/>
      <c r="E36" s="25"/>
      <c r="F36" s="26"/>
    </row>
    <row r="37" spans="1:7" ht="15.75" x14ac:dyDescent="0.25">
      <c r="A37" s="33" t="s">
        <v>114</v>
      </c>
      <c r="B37" s="61" t="s">
        <v>173</v>
      </c>
      <c r="C37" s="35" t="s">
        <v>46</v>
      </c>
      <c r="D37" s="36">
        <f>D39</f>
        <v>416</v>
      </c>
      <c r="E37" s="50"/>
      <c r="F37" s="42">
        <f>+D37*E37</f>
        <v>0</v>
      </c>
    </row>
    <row r="38" spans="1:7" ht="15.75" x14ac:dyDescent="0.25">
      <c r="A38" s="33" t="s">
        <v>156</v>
      </c>
      <c r="B38" s="61" t="s">
        <v>36</v>
      </c>
      <c r="C38" s="35" t="s">
        <v>43</v>
      </c>
      <c r="D38" s="36">
        <v>698</v>
      </c>
      <c r="E38" s="50"/>
      <c r="F38" s="42">
        <f>+D38*E38</f>
        <v>0</v>
      </c>
    </row>
    <row r="39" spans="1:7" ht="16.5" thickBot="1" x14ac:dyDescent="0.3">
      <c r="A39" s="33" t="s">
        <v>157</v>
      </c>
      <c r="B39" s="61" t="s">
        <v>37</v>
      </c>
      <c r="C39" s="35" t="s">
        <v>46</v>
      </c>
      <c r="D39" s="36">
        <v>416</v>
      </c>
      <c r="E39" s="50"/>
      <c r="F39" s="42">
        <f>+D39*E39</f>
        <v>0</v>
      </c>
      <c r="G39" s="3"/>
    </row>
    <row r="40" spans="1:7" ht="18" thickBot="1" x14ac:dyDescent="0.3">
      <c r="A40" s="21">
        <v>7</v>
      </c>
      <c r="B40" s="22" t="s">
        <v>49</v>
      </c>
      <c r="C40" s="23"/>
      <c r="D40" s="24"/>
      <c r="E40" s="25"/>
      <c r="F40" s="26"/>
    </row>
    <row r="41" spans="1:7" x14ac:dyDescent="0.25">
      <c r="A41" s="33" t="s">
        <v>115</v>
      </c>
      <c r="B41" s="34" t="s">
        <v>107</v>
      </c>
      <c r="C41" s="35" t="s">
        <v>44</v>
      </c>
      <c r="D41" s="36">
        <v>21</v>
      </c>
      <c r="E41" s="50"/>
      <c r="F41" s="42">
        <f t="shared" ref="F41:F45" si="8">+D41*E41</f>
        <v>0</v>
      </c>
    </row>
    <row r="42" spans="1:7" x14ac:dyDescent="0.25">
      <c r="A42" s="33" t="s">
        <v>152</v>
      </c>
      <c r="B42" s="69" t="s">
        <v>62</v>
      </c>
      <c r="C42" s="29" t="s">
        <v>44</v>
      </c>
      <c r="D42" s="30">
        <v>4</v>
      </c>
      <c r="E42" s="50"/>
      <c r="F42" s="42">
        <f t="shared" si="8"/>
        <v>0</v>
      </c>
    </row>
    <row r="43" spans="1:7" x14ac:dyDescent="0.25">
      <c r="A43" s="33" t="s">
        <v>153</v>
      </c>
      <c r="B43" s="52" t="s">
        <v>68</v>
      </c>
      <c r="C43" s="29" t="s">
        <v>44</v>
      </c>
      <c r="D43" s="30">
        <v>24</v>
      </c>
      <c r="E43" s="50"/>
      <c r="F43" s="42">
        <f t="shared" si="8"/>
        <v>0</v>
      </c>
    </row>
    <row r="44" spans="1:7" x14ac:dyDescent="0.25">
      <c r="A44" s="33" t="s">
        <v>154</v>
      </c>
      <c r="B44" s="52" t="s">
        <v>106</v>
      </c>
      <c r="C44" s="29" t="s">
        <v>44</v>
      </c>
      <c r="D44" s="30">
        <v>3</v>
      </c>
      <c r="E44" s="50"/>
      <c r="F44" s="42">
        <f t="shared" si="8"/>
        <v>0</v>
      </c>
    </row>
    <row r="45" spans="1:7" x14ac:dyDescent="0.25">
      <c r="A45" s="33" t="s">
        <v>155</v>
      </c>
      <c r="B45" s="43" t="s">
        <v>94</v>
      </c>
      <c r="C45" s="44" t="s">
        <v>44</v>
      </c>
      <c r="D45" s="45">
        <v>8</v>
      </c>
      <c r="E45" s="41"/>
      <c r="F45" s="42">
        <f t="shared" si="8"/>
        <v>0</v>
      </c>
    </row>
    <row r="46" spans="1:7" ht="15.75" thickBot="1" x14ac:dyDescent="0.3">
      <c r="A46" s="33" t="s">
        <v>172</v>
      </c>
      <c r="B46" s="43" t="s">
        <v>171</v>
      </c>
      <c r="C46" s="44" t="s">
        <v>44</v>
      </c>
      <c r="D46" s="45">
        <v>2</v>
      </c>
      <c r="E46" s="41"/>
      <c r="F46" s="42">
        <f t="shared" ref="F46" si="9">+D46*E46</f>
        <v>0</v>
      </c>
    </row>
    <row r="47" spans="1:7" ht="18" thickBot="1" x14ac:dyDescent="0.3">
      <c r="A47" s="21">
        <v>8</v>
      </c>
      <c r="B47" s="22" t="s">
        <v>81</v>
      </c>
      <c r="C47" s="23"/>
      <c r="D47" s="24"/>
      <c r="E47" s="25"/>
      <c r="F47" s="26"/>
    </row>
    <row r="48" spans="1:7" ht="15.75" x14ac:dyDescent="0.25">
      <c r="A48" s="70" t="s">
        <v>116</v>
      </c>
      <c r="B48" s="71" t="s">
        <v>76</v>
      </c>
      <c r="C48" s="72" t="s">
        <v>44</v>
      </c>
      <c r="D48" s="73">
        <v>1</v>
      </c>
      <c r="E48" s="74"/>
      <c r="F48" s="42">
        <f t="shared" ref="F48:F56" si="10">+D48*E48</f>
        <v>0</v>
      </c>
    </row>
    <row r="49" spans="1:6" ht="15.75" x14ac:dyDescent="0.25">
      <c r="A49" s="70" t="s">
        <v>145</v>
      </c>
      <c r="B49" s="71" t="s">
        <v>77</v>
      </c>
      <c r="C49" s="72" t="s">
        <v>44</v>
      </c>
      <c r="D49" s="73">
        <v>1</v>
      </c>
      <c r="E49" s="74"/>
      <c r="F49" s="42">
        <f t="shared" si="10"/>
        <v>0</v>
      </c>
    </row>
    <row r="50" spans="1:6" ht="15.75" x14ac:dyDescent="0.25">
      <c r="A50" s="70" t="s">
        <v>146</v>
      </c>
      <c r="B50" s="71" t="s">
        <v>78</v>
      </c>
      <c r="C50" s="72" t="s">
        <v>44</v>
      </c>
      <c r="D50" s="73">
        <v>1</v>
      </c>
      <c r="E50" s="74"/>
      <c r="F50" s="42">
        <f t="shared" si="10"/>
        <v>0</v>
      </c>
    </row>
    <row r="51" spans="1:6" ht="15.75" x14ac:dyDescent="0.25">
      <c r="A51" s="70" t="s">
        <v>147</v>
      </c>
      <c r="B51" s="71" t="s">
        <v>79</v>
      </c>
      <c r="C51" s="72" t="s">
        <v>44</v>
      </c>
      <c r="D51" s="73">
        <v>1</v>
      </c>
      <c r="E51" s="74"/>
      <c r="F51" s="42">
        <f t="shared" si="10"/>
        <v>0</v>
      </c>
    </row>
    <row r="52" spans="1:6" ht="15.75" x14ac:dyDescent="0.25">
      <c r="A52" s="70" t="s">
        <v>148</v>
      </c>
      <c r="B52" s="61" t="s">
        <v>54</v>
      </c>
      <c r="C52" s="72" t="s">
        <v>44</v>
      </c>
      <c r="D52" s="73">
        <v>1</v>
      </c>
      <c r="E52" s="74"/>
      <c r="F52" s="42">
        <f t="shared" si="10"/>
        <v>0</v>
      </c>
    </row>
    <row r="53" spans="1:6" ht="15.75" x14ac:dyDescent="0.25">
      <c r="A53" s="70" t="s">
        <v>149</v>
      </c>
      <c r="B53" s="61" t="s">
        <v>55</v>
      </c>
      <c r="C53" s="72" t="s">
        <v>44</v>
      </c>
      <c r="D53" s="73">
        <v>1</v>
      </c>
      <c r="E53" s="74"/>
      <c r="F53" s="42">
        <f t="shared" si="10"/>
        <v>0</v>
      </c>
    </row>
    <row r="54" spans="1:6" ht="15.75" x14ac:dyDescent="0.25">
      <c r="A54" s="70" t="s">
        <v>150</v>
      </c>
      <c r="B54" s="61" t="s">
        <v>56</v>
      </c>
      <c r="C54" s="72" t="s">
        <v>44</v>
      </c>
      <c r="D54" s="73">
        <v>1</v>
      </c>
      <c r="E54" s="74"/>
      <c r="F54" s="42">
        <f t="shared" si="10"/>
        <v>0</v>
      </c>
    </row>
    <row r="55" spans="1:6" ht="15.75" x14ac:dyDescent="0.25">
      <c r="A55" s="70" t="s">
        <v>151</v>
      </c>
      <c r="B55" s="71" t="s">
        <v>80</v>
      </c>
      <c r="C55" s="72" t="s">
        <v>44</v>
      </c>
      <c r="D55" s="73">
        <v>1</v>
      </c>
      <c r="E55" s="74"/>
      <c r="F55" s="42">
        <f t="shared" si="10"/>
        <v>0</v>
      </c>
    </row>
    <row r="56" spans="1:6" ht="16.5" thickBot="1" x14ac:dyDescent="0.3">
      <c r="A56" s="70" t="s">
        <v>179</v>
      </c>
      <c r="B56" s="71" t="s">
        <v>166</v>
      </c>
      <c r="C56" s="72" t="s">
        <v>46</v>
      </c>
      <c r="D56" s="73">
        <v>1</v>
      </c>
      <c r="E56" s="66"/>
      <c r="F56" s="42">
        <f t="shared" si="10"/>
        <v>0</v>
      </c>
    </row>
    <row r="57" spans="1:6" ht="18" thickBot="1" x14ac:dyDescent="0.3">
      <c r="A57" s="21">
        <v>9</v>
      </c>
      <c r="B57" s="22" t="s">
        <v>104</v>
      </c>
      <c r="C57" s="56"/>
      <c r="D57" s="57"/>
      <c r="E57" s="58"/>
      <c r="F57" s="59"/>
    </row>
    <row r="58" spans="1:6" ht="15.75" x14ac:dyDescent="0.25">
      <c r="A58" s="60" t="s">
        <v>117</v>
      </c>
      <c r="B58" s="75" t="s">
        <v>63</v>
      </c>
      <c r="C58" s="65" t="s">
        <v>44</v>
      </c>
      <c r="D58" s="45">
        <v>13</v>
      </c>
      <c r="E58" s="74"/>
      <c r="F58" s="76">
        <f t="shared" ref="F58:F67" si="11">+D58*E58</f>
        <v>0</v>
      </c>
    </row>
    <row r="59" spans="1:6" ht="15.75" x14ac:dyDescent="0.25">
      <c r="A59" s="60" t="s">
        <v>140</v>
      </c>
      <c r="B59" s="77" t="s">
        <v>82</v>
      </c>
      <c r="C59" s="65" t="s">
        <v>44</v>
      </c>
      <c r="D59" s="45">
        <v>6</v>
      </c>
      <c r="E59" s="74"/>
      <c r="F59" s="42">
        <f t="shared" si="11"/>
        <v>0</v>
      </c>
    </row>
    <row r="60" spans="1:6" ht="15.75" x14ac:dyDescent="0.25">
      <c r="A60" s="60" t="s">
        <v>120</v>
      </c>
      <c r="B60" s="77" t="s">
        <v>85</v>
      </c>
      <c r="C60" s="65" t="s">
        <v>44</v>
      </c>
      <c r="D60" s="45">
        <v>4</v>
      </c>
      <c r="E60" s="74"/>
      <c r="F60" s="42">
        <f t="shared" ref="F60" si="12">+D60*E60</f>
        <v>0</v>
      </c>
    </row>
    <row r="61" spans="1:6" ht="15.75" x14ac:dyDescent="0.25">
      <c r="A61" s="60" t="s">
        <v>119</v>
      </c>
      <c r="B61" s="77" t="s">
        <v>83</v>
      </c>
      <c r="C61" s="65" t="s">
        <v>44</v>
      </c>
      <c r="D61" s="45">
        <v>4</v>
      </c>
      <c r="E61" s="74"/>
      <c r="F61" s="42">
        <f t="shared" si="11"/>
        <v>0</v>
      </c>
    </row>
    <row r="62" spans="1:6" ht="15.75" x14ac:dyDescent="0.25">
      <c r="A62" s="60" t="s">
        <v>141</v>
      </c>
      <c r="B62" s="61" t="s">
        <v>86</v>
      </c>
      <c r="C62" s="65" t="s">
        <v>44</v>
      </c>
      <c r="D62" s="45">
        <v>3</v>
      </c>
      <c r="E62" s="74"/>
      <c r="F62" s="42">
        <f t="shared" si="11"/>
        <v>0</v>
      </c>
    </row>
    <row r="63" spans="1:6" ht="15.75" x14ac:dyDescent="0.25">
      <c r="A63" s="60" t="s">
        <v>118</v>
      </c>
      <c r="B63" s="61" t="s">
        <v>84</v>
      </c>
      <c r="C63" s="65" t="s">
        <v>44</v>
      </c>
      <c r="D63" s="45">
        <v>9</v>
      </c>
      <c r="E63" s="74"/>
      <c r="F63" s="42">
        <f t="shared" si="11"/>
        <v>0</v>
      </c>
    </row>
    <row r="64" spans="1:6" ht="15.75" x14ac:dyDescent="0.25">
      <c r="A64" s="60" t="s">
        <v>142</v>
      </c>
      <c r="B64" s="61" t="s">
        <v>54</v>
      </c>
      <c r="C64" s="65" t="s">
        <v>44</v>
      </c>
      <c r="D64" s="45">
        <v>9</v>
      </c>
      <c r="E64" s="74"/>
      <c r="F64" s="42">
        <f t="shared" si="11"/>
        <v>0</v>
      </c>
    </row>
    <row r="65" spans="1:9" ht="15.75" x14ac:dyDescent="0.25">
      <c r="A65" s="60" t="s">
        <v>143</v>
      </c>
      <c r="B65" s="61" t="s">
        <v>55</v>
      </c>
      <c r="C65" s="65" t="s">
        <v>44</v>
      </c>
      <c r="D65" s="45">
        <v>6</v>
      </c>
      <c r="E65" s="74"/>
      <c r="F65" s="42">
        <f t="shared" si="11"/>
        <v>0</v>
      </c>
      <c r="H65" s="3"/>
      <c r="I65" s="3"/>
    </row>
    <row r="66" spans="1:9" ht="15.75" x14ac:dyDescent="0.25">
      <c r="A66" s="60" t="s">
        <v>122</v>
      </c>
      <c r="B66" s="61" t="s">
        <v>56</v>
      </c>
      <c r="C66" s="65" t="s">
        <v>44</v>
      </c>
      <c r="D66" s="45">
        <v>6</v>
      </c>
      <c r="E66" s="74"/>
      <c r="F66" s="42">
        <f t="shared" si="11"/>
        <v>0</v>
      </c>
      <c r="H66" s="3"/>
      <c r="I66" s="3"/>
    </row>
    <row r="67" spans="1:9" x14ac:dyDescent="0.25">
      <c r="A67" s="60" t="s">
        <v>144</v>
      </c>
      <c r="B67" s="71" t="s">
        <v>87</v>
      </c>
      <c r="C67" s="72" t="s">
        <v>44</v>
      </c>
      <c r="D67" s="73">
        <v>4</v>
      </c>
      <c r="E67" s="66"/>
      <c r="F67" s="42">
        <f t="shared" si="11"/>
        <v>0</v>
      </c>
      <c r="H67" s="3"/>
      <c r="I67" s="3"/>
    </row>
    <row r="68" spans="1:9" ht="15.75" thickBot="1" x14ac:dyDescent="0.3">
      <c r="A68" s="60" t="s">
        <v>167</v>
      </c>
      <c r="B68" s="71" t="s">
        <v>166</v>
      </c>
      <c r="C68" s="72" t="s">
        <v>46</v>
      </c>
      <c r="D68" s="73">
        <v>12</v>
      </c>
      <c r="E68" s="66"/>
      <c r="F68" s="42">
        <f t="shared" ref="F68" si="13">+D68*E68</f>
        <v>0</v>
      </c>
      <c r="H68" s="3"/>
      <c r="I68" s="3"/>
    </row>
    <row r="69" spans="1:9" ht="18" thickBot="1" x14ac:dyDescent="0.3">
      <c r="A69" s="21">
        <v>10</v>
      </c>
      <c r="B69" s="22" t="s">
        <v>105</v>
      </c>
      <c r="C69" s="56"/>
      <c r="D69" s="57"/>
      <c r="E69" s="58"/>
      <c r="F69" s="59"/>
      <c r="H69" s="3"/>
      <c r="I69" s="3"/>
    </row>
    <row r="70" spans="1:9" x14ac:dyDescent="0.25">
      <c r="A70" s="78" t="s">
        <v>121</v>
      </c>
      <c r="B70" s="79" t="s">
        <v>103</v>
      </c>
      <c r="C70" s="79" t="s">
        <v>98</v>
      </c>
      <c r="D70" s="80">
        <v>2</v>
      </c>
      <c r="E70" s="81"/>
      <c r="F70" s="42">
        <f t="shared" ref="F70:F73" si="14">+D70*E70</f>
        <v>0</v>
      </c>
      <c r="H70" s="3"/>
      <c r="I70" s="3"/>
    </row>
    <row r="71" spans="1:9" x14ac:dyDescent="0.25">
      <c r="A71" s="78" t="s">
        <v>138</v>
      </c>
      <c r="B71" s="71" t="s">
        <v>102</v>
      </c>
      <c r="C71" s="71" t="s">
        <v>98</v>
      </c>
      <c r="D71" s="82">
        <v>3</v>
      </c>
      <c r="E71" s="74"/>
      <c r="F71" s="42">
        <f t="shared" si="14"/>
        <v>0</v>
      </c>
      <c r="H71" s="3"/>
      <c r="I71" s="3"/>
    </row>
    <row r="72" spans="1:9" x14ac:dyDescent="0.25">
      <c r="A72" s="78" t="s">
        <v>139</v>
      </c>
      <c r="B72" s="71" t="s">
        <v>101</v>
      </c>
      <c r="C72" s="71" t="s">
        <v>98</v>
      </c>
      <c r="D72" s="82">
        <v>1</v>
      </c>
      <c r="E72" s="83"/>
      <c r="F72" s="84">
        <f t="shared" si="14"/>
        <v>0</v>
      </c>
      <c r="H72" s="3"/>
      <c r="I72" s="3"/>
    </row>
    <row r="73" spans="1:9" ht="15.75" thickBot="1" x14ac:dyDescent="0.3">
      <c r="A73" s="78" t="s">
        <v>178</v>
      </c>
      <c r="B73" s="71" t="s">
        <v>166</v>
      </c>
      <c r="C73" s="72" t="s">
        <v>46</v>
      </c>
      <c r="D73" s="73">
        <v>15</v>
      </c>
      <c r="E73" s="66"/>
      <c r="F73" s="42">
        <f t="shared" si="14"/>
        <v>0</v>
      </c>
      <c r="H73" s="3"/>
    </row>
    <row r="74" spans="1:9" ht="18" thickBot="1" x14ac:dyDescent="0.3">
      <c r="A74" s="21">
        <v>11</v>
      </c>
      <c r="B74" s="22" t="s">
        <v>88</v>
      </c>
      <c r="C74" s="56" t="s">
        <v>46</v>
      </c>
      <c r="D74" s="57">
        <f>D77+D79</f>
        <v>1328</v>
      </c>
      <c r="E74" s="58"/>
      <c r="F74" s="59">
        <f>E74*D74</f>
        <v>0</v>
      </c>
      <c r="H74" s="3"/>
    </row>
    <row r="75" spans="1:9" ht="18" thickBot="1" x14ac:dyDescent="0.3">
      <c r="A75" s="21">
        <v>12</v>
      </c>
      <c r="B75" s="22" t="s">
        <v>59</v>
      </c>
      <c r="C75" s="56"/>
      <c r="D75" s="57"/>
      <c r="E75" s="58"/>
      <c r="F75" s="59"/>
      <c r="H75" s="3"/>
    </row>
    <row r="76" spans="1:9" x14ac:dyDescent="0.25">
      <c r="A76" s="60" t="s">
        <v>123</v>
      </c>
      <c r="B76" s="43" t="s">
        <v>58</v>
      </c>
      <c r="C76" s="44" t="s">
        <v>46</v>
      </c>
      <c r="D76" s="45">
        <f>D79+D80+D78+D77+D81</f>
        <v>1982.5</v>
      </c>
      <c r="E76" s="41"/>
      <c r="F76" s="42">
        <f t="shared" ref="F76:F81" si="15">+D76*E76</f>
        <v>0</v>
      </c>
      <c r="H76" s="3"/>
    </row>
    <row r="77" spans="1:9" ht="15.75" thickBot="1" x14ac:dyDescent="0.3">
      <c r="A77" s="85" t="s">
        <v>134</v>
      </c>
      <c r="B77" s="86" t="s">
        <v>73</v>
      </c>
      <c r="C77" s="87" t="s">
        <v>46</v>
      </c>
      <c r="D77" s="88">
        <f>887+141+50</f>
        <v>1078</v>
      </c>
      <c r="E77" s="89"/>
      <c r="F77" s="90">
        <f t="shared" si="15"/>
        <v>0</v>
      </c>
      <c r="H77" s="3"/>
    </row>
    <row r="78" spans="1:9" ht="15.75" x14ac:dyDescent="0.25">
      <c r="A78" s="91" t="s">
        <v>135</v>
      </c>
      <c r="B78" s="92" t="s">
        <v>74</v>
      </c>
      <c r="C78" s="93" t="s">
        <v>46</v>
      </c>
      <c r="D78" s="94">
        <v>337</v>
      </c>
      <c r="E78" s="95"/>
      <c r="F78" s="96">
        <f t="shared" si="15"/>
        <v>0</v>
      </c>
    </row>
    <row r="79" spans="1:9" ht="15.75" x14ac:dyDescent="0.25">
      <c r="A79" s="60" t="s">
        <v>136</v>
      </c>
      <c r="B79" s="43" t="s">
        <v>75</v>
      </c>
      <c r="C79" s="44" t="s">
        <v>46</v>
      </c>
      <c r="D79" s="45">
        <v>250</v>
      </c>
      <c r="E79" s="74"/>
      <c r="F79" s="97">
        <f t="shared" si="15"/>
        <v>0</v>
      </c>
    </row>
    <row r="80" spans="1:9" ht="15.75" x14ac:dyDescent="0.25">
      <c r="A80" s="60" t="s">
        <v>137</v>
      </c>
      <c r="B80" s="43" t="s">
        <v>89</v>
      </c>
      <c r="C80" s="44" t="s">
        <v>46</v>
      </c>
      <c r="D80" s="45">
        <f>0.3*225</f>
        <v>67.5</v>
      </c>
      <c r="E80" s="74"/>
      <c r="F80" s="97">
        <f t="shared" si="15"/>
        <v>0</v>
      </c>
    </row>
    <row r="81" spans="1:9" ht="16.5" thickBot="1" x14ac:dyDescent="0.3">
      <c r="A81" s="60" t="s">
        <v>176</v>
      </c>
      <c r="B81" s="43" t="s">
        <v>177</v>
      </c>
      <c r="C81" s="44" t="s">
        <v>46</v>
      </c>
      <c r="D81" s="45">
        <v>250</v>
      </c>
      <c r="E81" s="74"/>
      <c r="F81" s="97">
        <f t="shared" si="15"/>
        <v>0</v>
      </c>
    </row>
    <row r="82" spans="1:9" ht="18" thickBot="1" x14ac:dyDescent="0.3">
      <c r="A82" s="21">
        <v>13</v>
      </c>
      <c r="B82" s="22" t="s">
        <v>38</v>
      </c>
      <c r="C82" s="23"/>
      <c r="D82" s="24"/>
      <c r="E82" s="25"/>
      <c r="F82" s="59"/>
    </row>
    <row r="83" spans="1:9" x14ac:dyDescent="0.25">
      <c r="A83" s="60" t="s">
        <v>124</v>
      </c>
      <c r="B83" s="34" t="s">
        <v>47</v>
      </c>
      <c r="C83" s="35" t="s">
        <v>44</v>
      </c>
      <c r="D83" s="36">
        <v>120</v>
      </c>
      <c r="E83" s="81"/>
      <c r="F83" s="42">
        <f>+D83*E83</f>
        <v>0</v>
      </c>
    </row>
    <row r="84" spans="1:9" x14ac:dyDescent="0.25">
      <c r="A84" s="60" t="s">
        <v>127</v>
      </c>
      <c r="B84" s="43" t="s">
        <v>40</v>
      </c>
      <c r="C84" s="98" t="s">
        <v>44</v>
      </c>
      <c r="D84" s="99">
        <v>14</v>
      </c>
      <c r="E84" s="74"/>
      <c r="F84" s="42">
        <f t="shared" ref="F84" si="16">+D84*E84</f>
        <v>0</v>
      </c>
    </row>
    <row r="85" spans="1:9" x14ac:dyDescent="0.25">
      <c r="A85" s="60" t="s">
        <v>128</v>
      </c>
      <c r="B85" s="34" t="s">
        <v>39</v>
      </c>
      <c r="C85" s="35" t="s">
        <v>44</v>
      </c>
      <c r="D85" s="36">
        <v>10</v>
      </c>
      <c r="E85" s="74"/>
      <c r="F85" s="42">
        <f>+D85*E85</f>
        <v>0</v>
      </c>
    </row>
    <row r="86" spans="1:9" ht="15.75" x14ac:dyDescent="0.25">
      <c r="A86" s="60" t="s">
        <v>129</v>
      </c>
      <c r="B86" s="43" t="s">
        <v>61</v>
      </c>
      <c r="C86" s="35" t="s">
        <v>44</v>
      </c>
      <c r="D86" s="73">
        <v>5</v>
      </c>
      <c r="E86" s="74"/>
      <c r="F86" s="97">
        <f>+D86*E86</f>
        <v>0</v>
      </c>
    </row>
    <row r="87" spans="1:9" ht="15.75" x14ac:dyDescent="0.25">
      <c r="A87" s="60" t="s">
        <v>130</v>
      </c>
      <c r="B87" s="100" t="s">
        <v>69</v>
      </c>
      <c r="C87" s="101"/>
      <c r="D87" s="102"/>
      <c r="E87" s="74"/>
      <c r="F87" s="97"/>
    </row>
    <row r="88" spans="1:9" x14ac:dyDescent="0.25">
      <c r="A88" s="60" t="s">
        <v>131</v>
      </c>
      <c r="B88" s="103" t="s">
        <v>70</v>
      </c>
      <c r="C88" s="104" t="s">
        <v>44</v>
      </c>
      <c r="D88" s="65">
        <v>19</v>
      </c>
      <c r="E88" s="74"/>
      <c r="F88" s="42">
        <f>+D88*E88</f>
        <v>0</v>
      </c>
    </row>
    <row r="89" spans="1:9" x14ac:dyDescent="0.25">
      <c r="A89" s="60" t="s">
        <v>132</v>
      </c>
      <c r="B89" s="105" t="s">
        <v>71</v>
      </c>
      <c r="C89" s="106" t="s">
        <v>44</v>
      </c>
      <c r="D89" s="107">
        <v>5</v>
      </c>
      <c r="E89" s="74"/>
      <c r="F89" s="42">
        <f>+D89*E89</f>
        <v>0</v>
      </c>
    </row>
    <row r="90" spans="1:9" ht="15.75" thickBot="1" x14ac:dyDescent="0.3">
      <c r="A90" s="60" t="s">
        <v>133</v>
      </c>
      <c r="B90" s="108" t="s">
        <v>72</v>
      </c>
      <c r="C90" s="72" t="s">
        <v>44</v>
      </c>
      <c r="D90" s="73">
        <v>2</v>
      </c>
      <c r="E90" s="74"/>
      <c r="F90" s="42">
        <f>+D90*E90</f>
        <v>0</v>
      </c>
    </row>
    <row r="91" spans="1:9" ht="18" thickBot="1" x14ac:dyDescent="0.3">
      <c r="A91" s="21">
        <v>14</v>
      </c>
      <c r="B91" s="22" t="s">
        <v>57</v>
      </c>
      <c r="C91" s="56"/>
      <c r="D91" s="57"/>
      <c r="E91" s="58"/>
      <c r="F91" s="59"/>
    </row>
    <row r="92" spans="1:9" x14ac:dyDescent="0.25">
      <c r="A92" s="60" t="s">
        <v>125</v>
      </c>
      <c r="B92" s="34" t="s">
        <v>90</v>
      </c>
      <c r="C92" s="62" t="s">
        <v>43</v>
      </c>
      <c r="D92" s="63">
        <v>91.5</v>
      </c>
      <c r="E92" s="109"/>
      <c r="F92" s="42">
        <f t="shared" ref="F92" si="17">+D92*E92</f>
        <v>0</v>
      </c>
      <c r="H92" s="5"/>
      <c r="I92" s="5"/>
    </row>
    <row r="93" spans="1:9" ht="15.75" thickBot="1" x14ac:dyDescent="0.3">
      <c r="A93" s="60" t="s">
        <v>126</v>
      </c>
      <c r="B93" s="34" t="s">
        <v>91</v>
      </c>
      <c r="C93" s="62" t="s">
        <v>43</v>
      </c>
      <c r="D93" s="63">
        <v>154</v>
      </c>
      <c r="E93" s="109"/>
      <c r="F93" s="42">
        <f t="shared" ref="F93:F94" si="18">+D93*E93</f>
        <v>0</v>
      </c>
      <c r="H93" s="5"/>
      <c r="I93" s="5"/>
    </row>
    <row r="94" spans="1:9" ht="18" thickBot="1" x14ac:dyDescent="0.3">
      <c r="A94" s="21">
        <v>15</v>
      </c>
      <c r="B94" s="22" t="str">
        <f>'[1]PRESUPUESTO YERBAS BUENAS'!$B$182</f>
        <v>MANTENCIÓN Y  REPOSICIÓN GABINETES Y MANGUERAS  RED HUMEDA</v>
      </c>
      <c r="C94" s="56" t="s">
        <v>44</v>
      </c>
      <c r="D94" s="57">
        <v>6</v>
      </c>
      <c r="E94" s="58"/>
      <c r="F94" s="59">
        <f t="shared" si="18"/>
        <v>0</v>
      </c>
      <c r="G94" s="5"/>
      <c r="H94" s="5"/>
    </row>
    <row r="95" spans="1:9" ht="18" thickBot="1" x14ac:dyDescent="0.35">
      <c r="A95" s="110"/>
      <c r="B95" s="6" t="s">
        <v>22</v>
      </c>
      <c r="C95" s="7"/>
      <c r="D95" s="8"/>
      <c r="E95" s="9"/>
      <c r="F95" s="10">
        <f>ROUNDUP((SUM(F8:F94)),0)</f>
        <v>0</v>
      </c>
      <c r="G95" s="5"/>
      <c r="H95" s="5"/>
    </row>
    <row r="96" spans="1:9" ht="17.25" x14ac:dyDescent="0.3">
      <c r="A96" s="111" t="s">
        <v>23</v>
      </c>
      <c r="B96" s="112" t="s">
        <v>24</v>
      </c>
      <c r="C96" s="113"/>
      <c r="D96" s="114"/>
      <c r="E96" s="115">
        <v>0.1</v>
      </c>
      <c r="F96" s="116">
        <f>ROUNDUP((F95*0.1),0)</f>
        <v>0</v>
      </c>
      <c r="G96" s="5"/>
      <c r="H96" s="5"/>
    </row>
    <row r="97" spans="1:8" ht="18" thickBot="1" x14ac:dyDescent="0.35">
      <c r="A97" s="117" t="s">
        <v>25</v>
      </c>
      <c r="B97" s="118" t="s">
        <v>26</v>
      </c>
      <c r="C97" s="119"/>
      <c r="D97" s="120"/>
      <c r="E97" s="121">
        <v>0.15</v>
      </c>
      <c r="F97" s="116">
        <f>ROUNDUP((F95*0.15),0)</f>
        <v>0</v>
      </c>
      <c r="G97" s="5"/>
      <c r="H97" s="5"/>
    </row>
    <row r="98" spans="1:8" ht="18" thickBot="1" x14ac:dyDescent="0.35">
      <c r="A98" s="110"/>
      <c r="B98" s="11" t="s">
        <v>27</v>
      </c>
      <c r="C98" s="12"/>
      <c r="D98" s="13"/>
      <c r="E98" s="14"/>
      <c r="F98" s="15">
        <f>ROUNDUP((F97+F96+F95),0)</f>
        <v>0</v>
      </c>
      <c r="G98" s="5"/>
      <c r="H98" s="5"/>
    </row>
    <row r="99" spans="1:8" ht="18" thickBot="1" x14ac:dyDescent="0.35">
      <c r="A99" s="122"/>
      <c r="B99" s="123" t="s">
        <v>28</v>
      </c>
      <c r="C99" s="124"/>
      <c r="D99" s="125"/>
      <c r="E99" s="126">
        <v>0.19</v>
      </c>
      <c r="F99" s="127">
        <f>ROUNDUP(E99*F98,0)</f>
        <v>0</v>
      </c>
      <c r="G99" s="5"/>
    </row>
    <row r="100" spans="1:8" ht="18" thickBot="1" x14ac:dyDescent="0.35">
      <c r="A100" s="110"/>
      <c r="B100" s="11" t="s">
        <v>13</v>
      </c>
      <c r="C100" s="12"/>
      <c r="D100" s="13"/>
      <c r="E100" s="16"/>
      <c r="F100" s="15">
        <f>ROUNDUP((F98+F99),0)</f>
        <v>0</v>
      </c>
      <c r="H100" s="3"/>
    </row>
    <row r="108" spans="1:8" ht="17.25" x14ac:dyDescent="0.25">
      <c r="B108" s="149" t="s">
        <v>182</v>
      </c>
    </row>
    <row r="109" spans="1:8" ht="17.25" x14ac:dyDescent="0.25">
      <c r="B109" s="149" t="s">
        <v>183</v>
      </c>
    </row>
    <row r="110" spans="1:8" ht="17.25" x14ac:dyDescent="0.25">
      <c r="B110" s="149" t="s">
        <v>184</v>
      </c>
    </row>
  </sheetData>
  <mergeCells count="10">
    <mergeCell ref="E9:F9"/>
    <mergeCell ref="E11:F11"/>
    <mergeCell ref="E13:F13"/>
    <mergeCell ref="A5:B5"/>
    <mergeCell ref="C5:F5"/>
    <mergeCell ref="A1:F2"/>
    <mergeCell ref="A3:B3"/>
    <mergeCell ref="C3:F3"/>
    <mergeCell ref="A4:B4"/>
    <mergeCell ref="C4:F4"/>
  </mergeCells>
  <pageMargins left="0.7" right="0.7" top="0.75" bottom="0.75" header="0.3" footer="0.3"/>
  <pageSetup paperSize="127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SOL DEL PACIFICO</vt:lpstr>
      <vt:lpstr>'PRESUPUESTO SOL DEL PACIFICO'!Área_de_impresión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Infreaestructura 02</cp:lastModifiedBy>
  <cp:lastPrinted>2021-08-20T22:08:33Z</cp:lastPrinted>
  <dcterms:created xsi:type="dcterms:W3CDTF">2021-07-05T18:53:04Z</dcterms:created>
  <dcterms:modified xsi:type="dcterms:W3CDTF">2021-12-23T11:23:45Z</dcterms:modified>
</cp:coreProperties>
</file>