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reaestructura 02\Desktop\EDUCACIÓN\EL QUILAR\OBSERVACIONES 14-7\"/>
    </mc:Choice>
  </mc:AlternateContent>
  <bookViews>
    <workbookView xWindow="0" yWindow="0" windowWidth="2160" windowHeight="0"/>
  </bookViews>
  <sheets>
    <sheet name="PPTO EMERGENCIA AGUAS BUENAS" sheetId="20" r:id="rId1"/>
  </sheets>
  <definedNames>
    <definedName name="_xlnm.Print_Area" localSheetId="0">'PPTO EMERGENCIA AGUAS BUENAS'!$A$1:$F$81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0" l="1"/>
  <c r="F52" i="20" l="1"/>
  <c r="F53" i="20"/>
  <c r="F46" i="20"/>
  <c r="F45" i="20" l="1"/>
  <c r="D42" i="20"/>
  <c r="D29" i="20" l="1"/>
  <c r="D30" i="20"/>
  <c r="F39" i="20" l="1"/>
  <c r="D40" i="20"/>
  <c r="D36" i="20"/>
  <c r="D34" i="20" s="1"/>
  <c r="F34" i="20" s="1"/>
  <c r="D27" i="20"/>
  <c r="D26" i="20"/>
  <c r="D22" i="20"/>
  <c r="D23" i="20" s="1"/>
  <c r="D24" i="20" s="1"/>
  <c r="D17" i="20"/>
  <c r="D18" i="20"/>
  <c r="F38" i="20" l="1"/>
  <c r="F27" i="20" l="1"/>
  <c r="F26" i="20"/>
  <c r="F23" i="20"/>
  <c r="F24" i="20"/>
  <c r="F22" i="20"/>
  <c r="F21" i="20"/>
  <c r="F31" i="20"/>
  <c r="F30" i="20"/>
  <c r="F48" i="20"/>
  <c r="F62" i="20" l="1"/>
  <c r="F60" i="20"/>
  <c r="F59" i="20"/>
  <c r="F57" i="20"/>
  <c r="F56" i="20"/>
  <c r="F55" i="20"/>
  <c r="F61" i="20" l="1"/>
  <c r="F10" i="20" l="1"/>
  <c r="F50" i="20" l="1"/>
  <c r="F51" i="20"/>
  <c r="F37" i="20" l="1"/>
  <c r="F17" i="20" l="1"/>
  <c r="F49" i="20"/>
  <c r="F18" i="20" l="1"/>
  <c r="F44" i="20" l="1"/>
  <c r="F43" i="20"/>
  <c r="F42" i="20"/>
  <c r="F40" i="20"/>
  <c r="F36" i="20"/>
  <c r="F35" i="20"/>
  <c r="F15" i="20"/>
  <c r="F16" i="20" l="1"/>
  <c r="F63" i="20" s="1"/>
  <c r="F64" i="20" l="1"/>
  <c r="F65" i="20"/>
  <c r="F66" i="20" l="1"/>
  <c r="F67" i="20" s="1"/>
  <c r="F68" i="20" s="1"/>
</calcChain>
</file>

<file path=xl/sharedStrings.xml><?xml version="1.0" encoding="utf-8"?>
<sst xmlns="http://schemas.openxmlformats.org/spreadsheetml/2006/main" count="172" uniqueCount="132">
  <si>
    <t>CANTIDAD</t>
  </si>
  <si>
    <t>1.7.1</t>
  </si>
  <si>
    <t>INSTALACION DE FAENAS  Y DEPENDENCIAS PROVISORIAS</t>
  </si>
  <si>
    <t>GL</t>
  </si>
  <si>
    <t>1.7.2</t>
  </si>
  <si>
    <t>LETRERO DE OBRA</t>
  </si>
  <si>
    <t>UNI.</t>
  </si>
  <si>
    <t>1.7.3</t>
  </si>
  <si>
    <t>ASEO DE LA OBRA</t>
  </si>
  <si>
    <t>1.7.4</t>
  </si>
  <si>
    <t>RETIRO DE ESCOMBROS</t>
  </si>
  <si>
    <t>1.7.5</t>
  </si>
  <si>
    <t>ENTREGA FINAL DE LA OBRA</t>
  </si>
  <si>
    <t>TOTAL OBRA</t>
  </si>
  <si>
    <t>PRESUPUESTO DE LA OBRA</t>
  </si>
  <si>
    <t>PROYECTO</t>
  </si>
  <si>
    <t>UBICACIÓN</t>
  </si>
  <si>
    <t>FECHA</t>
  </si>
  <si>
    <t>ITEM</t>
  </si>
  <si>
    <t>PARTIDA</t>
  </si>
  <si>
    <t>UNIDAD</t>
  </si>
  <si>
    <t>P.UNIT.</t>
  </si>
  <si>
    <t>COSTO DIRECTO</t>
  </si>
  <si>
    <t>A.-</t>
  </si>
  <si>
    <t>GASTOS GENERALES</t>
  </si>
  <si>
    <t>B.-</t>
  </si>
  <si>
    <t>UTILIDADES</t>
  </si>
  <si>
    <t>NETO</t>
  </si>
  <si>
    <t>IVA</t>
  </si>
  <si>
    <t>OBRAS PROVISIONALES</t>
  </si>
  <si>
    <t>1.7</t>
  </si>
  <si>
    <t>GENERALIDADES</t>
  </si>
  <si>
    <t>P. TOTAL</t>
  </si>
  <si>
    <t>REPOSICIÓN HOJALATERÍAS</t>
  </si>
  <si>
    <t>ML</t>
  </si>
  <si>
    <t>UN</t>
  </si>
  <si>
    <t>M2</t>
  </si>
  <si>
    <t>REPOSICIÓN PUERTAS</t>
  </si>
  <si>
    <t xml:space="preserve">REPOSICIÓN DE VENTANAS </t>
  </si>
  <si>
    <t>DE ACERO PRE - PINTADO</t>
  </si>
  <si>
    <t>REPOSICION VENTANA PVC DVH</t>
  </si>
  <si>
    <t>CERRADURAS ANTIPÁNICO</t>
  </si>
  <si>
    <t xml:space="preserve">DESARME VENTANAS DE MADERA </t>
  </si>
  <si>
    <t>CONSERVACIÓN Y REPARACIÓN DE VANO DE VENTANA</t>
  </si>
  <si>
    <t>CONSERVACIÓN Y REPARACIÓN DE VANO DE PUERTAS</t>
  </si>
  <si>
    <t>CONSERVACIÓN Y REPOSICIÓN EN SERVICIOS HIGIÉNICOS</t>
  </si>
  <si>
    <t xml:space="preserve">REPOSICIÓN HOJALATERÍAS VENTANAS </t>
  </si>
  <si>
    <t xml:space="preserve">REPOSICIÓN CANALES DE AGUAS LLUVIAS </t>
  </si>
  <si>
    <t>REPOSICIÓN FORROS</t>
  </si>
  <si>
    <t>REPOSICIÓN WC UNIVERSAL</t>
  </si>
  <si>
    <t>REPOSICIÓN LAVAMANOS UNIVERSAL</t>
  </si>
  <si>
    <t>REPOSICIÓN BARRA DE APOYO RECTA</t>
  </si>
  <si>
    <t>REPOSICIÓN BARRA ABATIBLE</t>
  </si>
  <si>
    <t>SECTOR EL QUILAR</t>
  </si>
  <si>
    <t>INCL. GASTOS GENERALES</t>
  </si>
  <si>
    <t>CONSERVACION  ILUMINACIÓN INTERIOR/EXTERIOR</t>
  </si>
  <si>
    <t>REPOSICIÓN EQUIPOS DE ILUMINACIÓN ESTANCOS EN ZONAS HUMEDAS</t>
  </si>
  <si>
    <t xml:space="preserve">LUZ FOCO PROYECTOR LED 100w EXTERIOR </t>
  </si>
  <si>
    <t>REPOSICIÓN SISTEMA DE CALEFACCIÓN</t>
  </si>
  <si>
    <t>RETIRO COMBUSTIÓN EXISTENTES</t>
  </si>
  <si>
    <t>REPOSICIÓN COMBUSTIÓN A LEÑA</t>
  </si>
  <si>
    <t>REPOSICIÓN REJA DE PROTECCIÓN</t>
  </si>
  <si>
    <t>CERÁMICA DE PROTECCIÓN</t>
  </si>
  <si>
    <t>M3</t>
  </si>
  <si>
    <t>MOLDAJES</t>
  </si>
  <si>
    <t>RELLENO COMPACTADO</t>
  </si>
  <si>
    <t>RETIRO CUBIERTA EXISTENTE</t>
  </si>
  <si>
    <t>REPOSICIÓN ENCAMISADO CUBIERTA</t>
  </si>
  <si>
    <t>REPOSICIÓN MEMBRANA HIDRÓFUGA</t>
  </si>
  <si>
    <t>INTERVENCIONES EXTERIORES</t>
  </si>
  <si>
    <t>REPOSICIÓN ALEROS Y TAPACANES</t>
  </si>
  <si>
    <t>REPOSICIÓN CUBIERTA ESTABLECIMIENTO</t>
  </si>
  <si>
    <t>CIELO DE ALEROS</t>
  </si>
  <si>
    <t>TAPACANES DE MADERA</t>
  </si>
  <si>
    <t>REPOSICIÓN CUMBRERA</t>
  </si>
  <si>
    <t>REPOSICIÓN LIMAHOYAS</t>
  </si>
  <si>
    <t xml:space="preserve">REPOSICIÓN EQUIPOS ALTA EFICIENCIA  </t>
  </si>
  <si>
    <t>REPOSICIÓN CUBIERTA ZINC ACANALADO PREPINTADO</t>
  </si>
  <si>
    <t>2.1</t>
  </si>
  <si>
    <t>2.2</t>
  </si>
  <si>
    <t>2.3</t>
  </si>
  <si>
    <t>2.4</t>
  </si>
  <si>
    <t>3.1</t>
  </si>
  <si>
    <t>3.1.1</t>
  </si>
  <si>
    <t>3.1.2</t>
  </si>
  <si>
    <t>3.1.3</t>
  </si>
  <si>
    <t>3.1.4</t>
  </si>
  <si>
    <t>3.2</t>
  </si>
  <si>
    <t>3.2.1</t>
  </si>
  <si>
    <t>3.3.2</t>
  </si>
  <si>
    <t>3.2.2</t>
  </si>
  <si>
    <t>3.3.1</t>
  </si>
  <si>
    <t>3.3</t>
  </si>
  <si>
    <t>3.3.3</t>
  </si>
  <si>
    <t>4.1</t>
  </si>
  <si>
    <t>4.1.1</t>
  </si>
  <si>
    <t>4.1.2</t>
  </si>
  <si>
    <t>4.1.3</t>
  </si>
  <si>
    <t>4.1.4</t>
  </si>
  <si>
    <t>4.1.5</t>
  </si>
  <si>
    <t>4.1.6</t>
  </si>
  <si>
    <t>5.1</t>
  </si>
  <si>
    <t>6.5</t>
  </si>
  <si>
    <t>6.1</t>
  </si>
  <si>
    <t>6.2</t>
  </si>
  <si>
    <t>6.4</t>
  </si>
  <si>
    <t>7.1</t>
  </si>
  <si>
    <t>7.2</t>
  </si>
  <si>
    <t>7.3</t>
  </si>
  <si>
    <t>8.1</t>
  </si>
  <si>
    <t>8.2</t>
  </si>
  <si>
    <t>8.3</t>
  </si>
  <si>
    <t>8.4</t>
  </si>
  <si>
    <t>REPOSICIÓN PUERTA EMERGENCIA</t>
  </si>
  <si>
    <t>CERRADURA LIBRE PASO</t>
  </si>
  <si>
    <t>5.2</t>
  </si>
  <si>
    <t>5.3</t>
  </si>
  <si>
    <t>5.4</t>
  </si>
  <si>
    <t>HORMIGÓN RAMPAS Y GRADAS</t>
  </si>
  <si>
    <t>PASILLO ACCESO A BAÑOS</t>
  </si>
  <si>
    <t>5.5</t>
  </si>
  <si>
    <t>6.6</t>
  </si>
  <si>
    <t>6.7</t>
  </si>
  <si>
    <t>CIERRE DE VANO</t>
  </si>
  <si>
    <t>APERTURA DE VANO</t>
  </si>
  <si>
    <t>INCL. EN PARTIDA 3.3.3</t>
  </si>
  <si>
    <t>REPOSICIÓN PUERTAS INTERIORES</t>
  </si>
  <si>
    <t>CONSERVACIÓN EMERGENCIA ESCUELA RURAL EL QUILAR, ANCUD</t>
  </si>
  <si>
    <t xml:space="preserve">DESARME Y RETIRO DE HOJALATERÍAS </t>
  </si>
  <si>
    <t>JULIO 2022</t>
  </si>
  <si>
    <t xml:space="preserve">SELLOS DE ESPUMA DE POLIURETANO </t>
  </si>
  <si>
    <t xml:space="preserve">REPOSICIÓN BAJADAS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</si>
</sst>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 &quot;$&quot;* #,##0_ ;_ &quot;$&quot;* \-#,##0_ ;_ &quot;$&quot;* &quot;-&quot;_ ;_ @_ "/>
    <numFmt numFmtId="164" formatCode="_-* #,##0.00_-;\-* #,##0.00_-;_-* &quot;-&quot;??_-;_-@_-"/>
    <numFmt numFmtId="165" formatCode="0.0"/>
    <numFmt numFmtId="166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HP Simplified Light"/>
      <family val="2"/>
    </font>
    <font>
      <b/>
      <sz val="11"/>
      <color theme="0"/>
      <name val="HP Simplified Light"/>
      <family val="2"/>
    </font>
    <font>
      <b/>
      <sz val="11"/>
      <name val="HP Simplified Light"/>
      <family val="2"/>
    </font>
    <font>
      <sz val="11"/>
      <color theme="1"/>
      <name val="HP Simplified Light"/>
      <family val="2"/>
    </font>
    <font>
      <b/>
      <sz val="11"/>
      <color theme="1"/>
      <name val="HP Simplified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166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/>
    <xf numFmtId="165" fontId="0" fillId="0" borderId="0" xfId="0" applyNumberFormat="1" applyAlignment="1">
      <alignment horizontal="center"/>
    </xf>
    <xf numFmtId="0" fontId="0" fillId="3" borderId="0" xfId="0" applyFill="1"/>
    <xf numFmtId="0" fontId="2" fillId="0" borderId="0" xfId="0" applyFont="1"/>
    <xf numFmtId="0" fontId="3" fillId="3" borderId="18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right" vertical="center"/>
    </xf>
    <xf numFmtId="166" fontId="3" fillId="2" borderId="1" xfId="2" applyNumberFormat="1" applyFont="1" applyFill="1" applyBorder="1" applyAlignment="1">
      <alignment horizontal="right"/>
    </xf>
    <xf numFmtId="0" fontId="5" fillId="3" borderId="18" xfId="0" applyFont="1" applyFill="1" applyBorder="1" applyAlignment="1">
      <alignment horizontal="left" vertical="top"/>
    </xf>
    <xf numFmtId="0" fontId="5" fillId="3" borderId="25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center" vertical="center"/>
    </xf>
    <xf numFmtId="165" fontId="6" fillId="3" borderId="25" xfId="0" applyNumberFormat="1" applyFont="1" applyFill="1" applyBorder="1" applyAlignment="1">
      <alignment horizontal="center" vertical="center"/>
    </xf>
    <xf numFmtId="166" fontId="6" fillId="3" borderId="16" xfId="1" applyNumberFormat="1" applyFont="1" applyFill="1" applyBorder="1" applyAlignment="1">
      <alignment horizontal="right" vertical="center"/>
    </xf>
    <xf numFmtId="166" fontId="6" fillId="3" borderId="15" xfId="1" applyNumberFormat="1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left" vertical="top" wrapText="1" indent="1"/>
    </xf>
    <xf numFmtId="0" fontId="6" fillId="3" borderId="21" xfId="0" applyFont="1" applyFill="1" applyBorder="1" applyAlignment="1">
      <alignment horizontal="center" vertical="center"/>
    </xf>
    <xf numFmtId="165" fontId="6" fillId="3" borderId="21" xfId="0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/>
    </xf>
    <xf numFmtId="0" fontId="3" fillId="3" borderId="22" xfId="0" applyFont="1" applyFill="1" applyBorder="1" applyAlignment="1">
      <alignment horizontal="left" vertical="top" wrapText="1" indent="1"/>
    </xf>
    <xf numFmtId="0" fontId="6" fillId="3" borderId="22" xfId="0" applyFont="1" applyFill="1" applyBorder="1" applyAlignment="1">
      <alignment horizontal="center" vertical="center"/>
    </xf>
    <xf numFmtId="165" fontId="6" fillId="3" borderId="22" xfId="0" applyNumberFormat="1" applyFont="1" applyFill="1" applyBorder="1" applyAlignment="1">
      <alignment horizontal="center" vertical="center"/>
    </xf>
    <xf numFmtId="166" fontId="6" fillId="3" borderId="13" xfId="2" applyNumberFormat="1" applyFont="1" applyFill="1" applyBorder="1" applyAlignment="1">
      <alignment horizontal="right" vertical="center"/>
    </xf>
    <xf numFmtId="166" fontId="6" fillId="3" borderId="15" xfId="2" applyNumberFormat="1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left" vertical="top" wrapText="1" indent="1"/>
    </xf>
    <xf numFmtId="0" fontId="6" fillId="3" borderId="23" xfId="0" applyFont="1" applyFill="1" applyBorder="1" applyAlignment="1">
      <alignment horizontal="center" vertical="center"/>
    </xf>
    <xf numFmtId="165" fontId="6" fillId="3" borderId="23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 vertical="top"/>
    </xf>
    <xf numFmtId="0" fontId="3" fillId="3" borderId="24" xfId="0" applyFont="1" applyFill="1" applyBorder="1" applyAlignment="1">
      <alignment horizontal="left" vertical="top" wrapText="1" indent="1"/>
    </xf>
    <xf numFmtId="0" fontId="6" fillId="3" borderId="24" xfId="0" applyFont="1" applyFill="1" applyBorder="1" applyAlignment="1">
      <alignment horizontal="center" vertical="center"/>
    </xf>
    <xf numFmtId="165" fontId="6" fillId="3" borderId="2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top" wrapText="1"/>
    </xf>
    <xf numFmtId="166" fontId="6" fillId="3" borderId="16" xfId="2" applyNumberFormat="1" applyFont="1" applyFill="1" applyBorder="1" applyAlignment="1">
      <alignment horizontal="right" vertical="center"/>
    </xf>
    <xf numFmtId="166" fontId="6" fillId="3" borderId="17" xfId="1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top" wrapText="1" indent="1"/>
    </xf>
    <xf numFmtId="166" fontId="6" fillId="3" borderId="13" xfId="1" applyNumberFormat="1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left" vertical="center" wrapText="1" indent="1"/>
    </xf>
    <xf numFmtId="0" fontId="5" fillId="3" borderId="27" xfId="0" applyFont="1" applyFill="1" applyBorder="1" applyAlignment="1">
      <alignment horizontal="left" vertical="top"/>
    </xf>
    <xf numFmtId="0" fontId="5" fillId="3" borderId="28" xfId="0" applyFont="1" applyFill="1" applyBorder="1" applyAlignment="1">
      <alignment horizontal="left" vertical="top" wrapText="1" indent="1"/>
    </xf>
    <xf numFmtId="0" fontId="3" fillId="3" borderId="23" xfId="0" applyFont="1" applyFill="1" applyBorder="1" applyAlignment="1">
      <alignment horizontal="center" vertical="center"/>
    </xf>
    <xf numFmtId="165" fontId="3" fillId="3" borderId="28" xfId="0" applyNumberFormat="1" applyFont="1" applyFill="1" applyBorder="1" applyAlignment="1">
      <alignment horizontal="left" vertical="center" indent="1"/>
    </xf>
    <xf numFmtId="166" fontId="3" fillId="3" borderId="29" xfId="1" applyNumberFormat="1" applyFont="1" applyFill="1" applyBorder="1" applyAlignment="1">
      <alignment horizontal="left" vertical="center" indent="1"/>
    </xf>
    <xf numFmtId="166" fontId="3" fillId="3" borderId="27" xfId="2" applyNumberFormat="1" applyFont="1" applyFill="1" applyBorder="1" applyAlignment="1">
      <alignment horizontal="left" indent="1"/>
    </xf>
    <xf numFmtId="0" fontId="6" fillId="3" borderId="25" xfId="0" applyFont="1" applyFill="1" applyBorder="1" applyAlignment="1">
      <alignment horizontal="left" vertical="top" indent="2"/>
    </xf>
    <xf numFmtId="0" fontId="6" fillId="3" borderId="16" xfId="0" applyFont="1" applyFill="1" applyBorder="1" applyAlignment="1">
      <alignment horizontal="center" vertical="top"/>
    </xf>
    <xf numFmtId="165" fontId="6" fillId="3" borderId="15" xfId="0" applyNumberFormat="1" applyFont="1" applyFill="1" applyBorder="1" applyAlignment="1">
      <alignment horizontal="center" vertical="top"/>
    </xf>
    <xf numFmtId="166" fontId="6" fillId="3" borderId="16" xfId="0" applyNumberFormat="1" applyFont="1" applyFill="1" applyBorder="1" applyAlignment="1">
      <alignment horizontal="right" vertical="top"/>
    </xf>
    <xf numFmtId="166" fontId="6" fillId="3" borderId="15" xfId="2" applyNumberFormat="1" applyFont="1" applyFill="1" applyBorder="1" applyAlignment="1">
      <alignment horizontal="right"/>
    </xf>
    <xf numFmtId="0" fontId="6" fillId="3" borderId="23" xfId="0" applyFont="1" applyFill="1" applyBorder="1" applyAlignment="1">
      <alignment horizontal="left" vertical="top" indent="2"/>
    </xf>
    <xf numFmtId="0" fontId="6" fillId="3" borderId="13" xfId="0" applyFont="1" applyFill="1" applyBorder="1" applyAlignment="1">
      <alignment horizontal="center" vertical="top"/>
    </xf>
    <xf numFmtId="165" fontId="6" fillId="3" borderId="14" xfId="0" applyNumberFormat="1" applyFont="1" applyFill="1" applyBorder="1" applyAlignment="1">
      <alignment horizontal="center" vertical="top"/>
    </xf>
    <xf numFmtId="166" fontId="6" fillId="3" borderId="13" xfId="0" applyNumberFormat="1" applyFont="1" applyFill="1" applyBorder="1" applyAlignment="1">
      <alignment horizontal="right" vertical="top"/>
    </xf>
    <xf numFmtId="166" fontId="6" fillId="3" borderId="14" xfId="2" applyNumberFormat="1" applyFont="1" applyFill="1" applyBorder="1" applyAlignment="1">
      <alignment horizontal="right"/>
    </xf>
    <xf numFmtId="0" fontId="5" fillId="3" borderId="14" xfId="0" applyFont="1" applyFill="1" applyBorder="1" applyAlignment="1">
      <alignment horizontal="left" vertical="top"/>
    </xf>
    <xf numFmtId="0" fontId="5" fillId="3" borderId="23" xfId="0" applyFont="1" applyFill="1" applyBorder="1" applyAlignment="1">
      <alignment horizontal="left" vertical="top" wrapText="1" indent="1"/>
    </xf>
    <xf numFmtId="165" fontId="3" fillId="3" borderId="23" xfId="0" applyNumberFormat="1" applyFont="1" applyFill="1" applyBorder="1" applyAlignment="1">
      <alignment horizontal="center" vertical="center"/>
    </xf>
    <xf numFmtId="166" fontId="3" fillId="3" borderId="13" xfId="1" applyNumberFormat="1" applyFont="1" applyFill="1" applyBorder="1" applyAlignment="1">
      <alignment horizontal="right" vertical="center"/>
    </xf>
    <xf numFmtId="166" fontId="3" fillId="3" borderId="14" xfId="2" applyNumberFormat="1" applyFont="1" applyFill="1" applyBorder="1" applyAlignment="1">
      <alignment horizontal="right"/>
    </xf>
    <xf numFmtId="0" fontId="3" fillId="3" borderId="21" xfId="0" applyFont="1" applyFill="1" applyBorder="1" applyAlignment="1">
      <alignment horizontal="left" vertical="top" wrapText="1" indent="2"/>
    </xf>
    <xf numFmtId="0" fontId="5" fillId="3" borderId="25" xfId="0" applyFont="1" applyFill="1" applyBorder="1" applyAlignment="1">
      <alignment horizontal="left" vertical="top" wrapText="1" indent="1"/>
    </xf>
    <xf numFmtId="0" fontId="3" fillId="3" borderId="25" xfId="0" applyFont="1" applyFill="1" applyBorder="1" applyAlignment="1">
      <alignment horizontal="center" vertical="center"/>
    </xf>
    <xf numFmtId="165" fontId="3" fillId="3" borderId="25" xfId="0" applyNumberFormat="1" applyFont="1" applyFill="1" applyBorder="1" applyAlignment="1">
      <alignment horizontal="center" vertical="center"/>
    </xf>
    <xf numFmtId="166" fontId="3" fillId="3" borderId="16" xfId="2" applyNumberFormat="1" applyFont="1" applyFill="1" applyBorder="1" applyAlignment="1">
      <alignment horizontal="right" vertical="center"/>
    </xf>
    <xf numFmtId="0" fontId="6" fillId="3" borderId="33" xfId="0" applyFont="1" applyFill="1" applyBorder="1" applyAlignment="1">
      <alignment horizontal="left" vertical="top" indent="2"/>
    </xf>
    <xf numFmtId="0" fontId="6" fillId="3" borderId="17" xfId="0" applyFont="1" applyFill="1" applyBorder="1" applyAlignment="1">
      <alignment horizontal="center" vertical="center"/>
    </xf>
    <xf numFmtId="165" fontId="6" fillId="3" borderId="3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65" fontId="6" fillId="3" borderId="14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top" indent="2"/>
    </xf>
    <xf numFmtId="166" fontId="6" fillId="3" borderId="14" xfId="2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center" vertical="center"/>
    </xf>
    <xf numFmtId="165" fontId="3" fillId="3" borderId="28" xfId="0" applyNumberFormat="1" applyFont="1" applyFill="1" applyBorder="1" applyAlignment="1">
      <alignment horizontal="center" vertical="center"/>
    </xf>
    <xf numFmtId="166" fontId="3" fillId="3" borderId="29" xfId="1" applyNumberFormat="1" applyFont="1" applyFill="1" applyBorder="1" applyAlignment="1">
      <alignment horizontal="right" vertical="center"/>
    </xf>
    <xf numFmtId="166" fontId="3" fillId="3" borderId="27" xfId="2" applyNumberFormat="1" applyFont="1" applyFill="1" applyBorder="1" applyAlignment="1">
      <alignment horizontal="right"/>
    </xf>
    <xf numFmtId="0" fontId="3" fillId="3" borderId="23" xfId="0" applyFont="1" applyFill="1" applyBorder="1" applyAlignment="1">
      <alignment horizontal="left" vertical="top" wrapText="1" indent="2"/>
    </xf>
    <xf numFmtId="0" fontId="3" fillId="3" borderId="21" xfId="0" applyFont="1" applyFill="1" applyBorder="1" applyAlignment="1">
      <alignment horizontal="center" vertical="center"/>
    </xf>
    <xf numFmtId="165" fontId="3" fillId="3" borderId="21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top" wrapText="1" indent="2"/>
    </xf>
    <xf numFmtId="0" fontId="3" fillId="3" borderId="25" xfId="0" applyFont="1" applyFill="1" applyBorder="1" applyAlignment="1">
      <alignment horizontal="left" vertical="top" wrapText="1" indent="2"/>
    </xf>
    <xf numFmtId="0" fontId="6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top"/>
    </xf>
    <xf numFmtId="166" fontId="3" fillId="2" borderId="1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top"/>
    </xf>
    <xf numFmtId="0" fontId="3" fillId="3" borderId="13" xfId="0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  <xf numFmtId="166" fontId="3" fillId="3" borderId="14" xfId="1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left" vertical="top" wrapText="1" indent="1"/>
    </xf>
    <xf numFmtId="0" fontId="3" fillId="3" borderId="0" xfId="0" applyFont="1" applyFill="1" applyBorder="1" applyAlignment="1">
      <alignment horizontal="center" vertical="center"/>
    </xf>
    <xf numFmtId="165" fontId="3" fillId="3" borderId="12" xfId="0" applyNumberFormat="1" applyFont="1" applyFill="1" applyBorder="1" applyAlignment="1">
      <alignment horizontal="center" vertical="center"/>
    </xf>
    <xf numFmtId="166" fontId="3" fillId="3" borderId="0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top"/>
    </xf>
    <xf numFmtId="0" fontId="6" fillId="3" borderId="21" xfId="0" applyFont="1" applyFill="1" applyBorder="1" applyAlignment="1">
      <alignment horizontal="left" vertical="top" indent="1"/>
    </xf>
    <xf numFmtId="0" fontId="6" fillId="3" borderId="32" xfId="0" applyFont="1" applyFill="1" applyBorder="1" applyAlignment="1">
      <alignment horizontal="center" vertical="center"/>
    </xf>
    <xf numFmtId="165" fontId="6" fillId="3" borderId="18" xfId="0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right" vertical="center"/>
    </xf>
    <xf numFmtId="0" fontId="6" fillId="3" borderId="23" xfId="0" applyFont="1" applyFill="1" applyBorder="1" applyAlignment="1">
      <alignment horizontal="left" vertical="top" indent="1"/>
    </xf>
    <xf numFmtId="0" fontId="6" fillId="3" borderId="23" xfId="0" applyNumberFormat="1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/>
    </xf>
    <xf numFmtId="0" fontId="4" fillId="4" borderId="30" xfId="0" applyFont="1" applyFill="1" applyBorder="1"/>
    <xf numFmtId="166" fontId="4" fillId="4" borderId="26" xfId="0" applyNumberFormat="1" applyFont="1" applyFill="1" applyBorder="1" applyAlignment="1">
      <alignment horizontal="right"/>
    </xf>
    <xf numFmtId="0" fontId="7" fillId="2" borderId="15" xfId="0" applyFont="1" applyFill="1" applyBorder="1" applyAlignment="1">
      <alignment horizontal="left"/>
    </xf>
    <xf numFmtId="0" fontId="7" fillId="2" borderId="16" xfId="0" applyFont="1" applyFill="1" applyBorder="1"/>
    <xf numFmtId="166" fontId="7" fillId="2" borderId="25" xfId="0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left"/>
    </xf>
    <xf numFmtId="0" fontId="7" fillId="2" borderId="13" xfId="0" applyFont="1" applyFill="1" applyBorder="1"/>
    <xf numFmtId="0" fontId="4" fillId="4" borderId="3" xfId="0" applyFont="1" applyFill="1" applyBorder="1"/>
    <xf numFmtId="166" fontId="4" fillId="4" borderId="4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0" xfId="0" applyFont="1" applyFill="1" applyBorder="1"/>
    <xf numFmtId="166" fontId="7" fillId="2" borderId="8" xfId="0" applyNumberFormat="1" applyFont="1" applyFill="1" applyBorder="1" applyAlignment="1">
      <alignment horizontal="right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/>
    </xf>
    <xf numFmtId="166" fontId="6" fillId="3" borderId="31" xfId="2" applyNumberFormat="1" applyFont="1" applyFill="1" applyBorder="1" applyAlignment="1">
      <alignment horizontal="center" vertical="center"/>
    </xf>
    <xf numFmtId="166" fontId="6" fillId="3" borderId="23" xfId="2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9" fontId="7" fillId="2" borderId="35" xfId="0" applyNumberFormat="1" applyFont="1" applyFill="1" applyBorder="1" applyAlignment="1">
      <alignment horizontal="center"/>
    </xf>
    <xf numFmtId="9" fontId="7" fillId="2" borderId="29" xfId="0" applyNumberFormat="1" applyFont="1" applyFill="1" applyBorder="1" applyAlignment="1">
      <alignment horizontal="center"/>
    </xf>
    <xf numFmtId="9" fontId="7" fillId="2" borderId="28" xfId="0" applyNumberFormat="1" applyFont="1" applyFill="1" applyBorder="1" applyAlignment="1">
      <alignment horizontal="center"/>
    </xf>
    <xf numFmtId="9" fontId="7" fillId="2" borderId="36" xfId="0" applyNumberFormat="1" applyFont="1" applyFill="1" applyBorder="1" applyAlignment="1">
      <alignment horizontal="center"/>
    </xf>
    <xf numFmtId="9" fontId="7" fillId="2" borderId="39" xfId="0" applyNumberFormat="1" applyFont="1" applyFill="1" applyBorder="1" applyAlignment="1">
      <alignment horizontal="center"/>
    </xf>
    <xf numFmtId="9" fontId="7" fillId="2" borderId="37" xfId="0" applyNumberFormat="1" applyFont="1" applyFill="1" applyBorder="1" applyAlignment="1">
      <alignment horizontal="center"/>
    </xf>
    <xf numFmtId="9" fontId="7" fillId="2" borderId="2" xfId="0" applyNumberFormat="1" applyFont="1" applyFill="1" applyBorder="1" applyAlignment="1">
      <alignment horizontal="center"/>
    </xf>
    <xf numFmtId="9" fontId="7" fillId="2" borderId="3" xfId="0" applyNumberFormat="1" applyFont="1" applyFill="1" applyBorder="1" applyAlignment="1">
      <alignment horizontal="center"/>
    </xf>
    <xf numFmtId="9" fontId="7" fillId="2" borderId="4" xfId="0" applyNumberFormat="1" applyFont="1" applyFill="1" applyBorder="1" applyAlignment="1">
      <alignment horizontal="center"/>
    </xf>
  </cellXfs>
  <cellStyles count="3">
    <cellStyle name="Millares 2" xfId="2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90"/>
  <sheetViews>
    <sheetView tabSelected="1" view="pageBreakPreview" zoomScaleNormal="100" zoomScaleSheetLayoutView="100" workbookViewId="0">
      <selection activeCell="G13" sqref="G13"/>
    </sheetView>
  </sheetViews>
  <sheetFormatPr baseColWidth="10" defaultRowHeight="15" x14ac:dyDescent="0.25"/>
  <cols>
    <col min="1" max="1" width="7.42578125" customWidth="1"/>
    <col min="2" max="2" width="69.140625" bestFit="1" customWidth="1"/>
    <col min="3" max="3" width="10.42578125" style="2" bestFit="1" customWidth="1"/>
    <col min="4" max="4" width="13.7109375" style="4" bestFit="1" customWidth="1"/>
    <col min="5" max="5" width="14" style="1" bestFit="1" customWidth="1"/>
    <col min="6" max="6" width="15.42578125" style="1" bestFit="1" customWidth="1"/>
    <col min="8" max="8" width="13" bestFit="1" customWidth="1"/>
  </cols>
  <sheetData>
    <row r="1" spans="1:6" ht="15" customHeight="1" thickBot="1" x14ac:dyDescent="0.3">
      <c r="A1" s="121" t="s">
        <v>14</v>
      </c>
      <c r="B1" s="122"/>
      <c r="C1" s="122"/>
      <c r="D1" s="122"/>
      <c r="E1" s="122"/>
      <c r="F1" s="123"/>
    </row>
    <row r="2" spans="1:6" ht="7.5" hidden="1" customHeight="1" thickBot="1" x14ac:dyDescent="0.3">
      <c r="A2" s="124"/>
      <c r="B2" s="125"/>
      <c r="C2" s="125"/>
      <c r="D2" s="125"/>
      <c r="E2" s="125"/>
      <c r="F2" s="126"/>
    </row>
    <row r="3" spans="1:6" ht="30" customHeight="1" thickBot="1" x14ac:dyDescent="0.3">
      <c r="A3" s="127" t="s">
        <v>15</v>
      </c>
      <c r="B3" s="128"/>
      <c r="C3" s="129" t="s">
        <v>127</v>
      </c>
      <c r="D3" s="130"/>
      <c r="E3" s="130"/>
      <c r="F3" s="131"/>
    </row>
    <row r="4" spans="1:6" ht="15.75" thickBot="1" x14ac:dyDescent="0.3">
      <c r="A4" s="127" t="s">
        <v>16</v>
      </c>
      <c r="B4" s="128"/>
      <c r="C4" s="127" t="s">
        <v>53</v>
      </c>
      <c r="D4" s="132"/>
      <c r="E4" s="132"/>
      <c r="F4" s="128"/>
    </row>
    <row r="5" spans="1:6" ht="15.75" thickBot="1" x14ac:dyDescent="0.3">
      <c r="A5" s="127" t="s">
        <v>17</v>
      </c>
      <c r="B5" s="128"/>
      <c r="C5" s="138" t="s">
        <v>129</v>
      </c>
      <c r="D5" s="139"/>
      <c r="E5" s="139"/>
      <c r="F5" s="140"/>
    </row>
    <row r="6" spans="1:6" ht="15.75" thickBot="1" x14ac:dyDescent="0.3">
      <c r="A6" s="8" t="s">
        <v>18</v>
      </c>
      <c r="B6" s="8" t="s">
        <v>19</v>
      </c>
      <c r="C6" s="8" t="s">
        <v>20</v>
      </c>
      <c r="D6" s="9" t="s">
        <v>0</v>
      </c>
      <c r="E6" s="10" t="s">
        <v>21</v>
      </c>
      <c r="F6" s="11" t="s">
        <v>32</v>
      </c>
    </row>
    <row r="7" spans="1:6" ht="15.75" thickBot="1" x14ac:dyDescent="0.3">
      <c r="A7" s="12">
        <v>1</v>
      </c>
      <c r="B7" s="13" t="s">
        <v>31</v>
      </c>
      <c r="C7" s="14"/>
      <c r="D7" s="15"/>
      <c r="E7" s="16"/>
      <c r="F7" s="17"/>
    </row>
    <row r="8" spans="1:6" x14ac:dyDescent="0.25">
      <c r="A8" s="18" t="s">
        <v>30</v>
      </c>
      <c r="B8" s="19" t="s">
        <v>29</v>
      </c>
      <c r="C8" s="20"/>
      <c r="D8" s="21"/>
      <c r="E8" s="22"/>
      <c r="F8" s="23"/>
    </row>
    <row r="9" spans="1:6" x14ac:dyDescent="0.25">
      <c r="A9" s="7" t="s">
        <v>1</v>
      </c>
      <c r="B9" s="24" t="s">
        <v>2</v>
      </c>
      <c r="C9" s="25" t="s">
        <v>3</v>
      </c>
      <c r="D9" s="26">
        <v>1</v>
      </c>
      <c r="E9" s="133" t="s">
        <v>54</v>
      </c>
      <c r="F9" s="134"/>
    </row>
    <row r="10" spans="1:6" x14ac:dyDescent="0.25">
      <c r="A10" s="27" t="s">
        <v>4</v>
      </c>
      <c r="B10" s="28" t="s">
        <v>5</v>
      </c>
      <c r="C10" s="29" t="s">
        <v>6</v>
      </c>
      <c r="D10" s="30">
        <v>1</v>
      </c>
      <c r="E10" s="31"/>
      <c r="F10" s="32">
        <f>+D10*E10</f>
        <v>0</v>
      </c>
    </row>
    <row r="11" spans="1:6" x14ac:dyDescent="0.25">
      <c r="A11" s="27" t="s">
        <v>7</v>
      </c>
      <c r="B11" s="28" t="s">
        <v>8</v>
      </c>
      <c r="C11" s="29" t="s">
        <v>3</v>
      </c>
      <c r="D11" s="30">
        <v>1</v>
      </c>
      <c r="E11" s="133" t="s">
        <v>54</v>
      </c>
      <c r="F11" s="134"/>
    </row>
    <row r="12" spans="1:6" x14ac:dyDescent="0.25">
      <c r="A12" s="27" t="s">
        <v>9</v>
      </c>
      <c r="B12" s="33" t="s">
        <v>10</v>
      </c>
      <c r="C12" s="34" t="s">
        <v>63</v>
      </c>
      <c r="D12" s="35">
        <v>6</v>
      </c>
      <c r="E12" s="31"/>
      <c r="F12" s="32">
        <f>+D12*E12</f>
        <v>0</v>
      </c>
    </row>
    <row r="13" spans="1:6" ht="15.75" thickBot="1" x14ac:dyDescent="0.3">
      <c r="A13" s="36" t="s">
        <v>11</v>
      </c>
      <c r="B13" s="37" t="s">
        <v>12</v>
      </c>
      <c r="C13" s="38" t="s">
        <v>3</v>
      </c>
      <c r="D13" s="39">
        <v>1</v>
      </c>
      <c r="E13" s="133" t="s">
        <v>54</v>
      </c>
      <c r="F13" s="134"/>
    </row>
    <row r="14" spans="1:6" ht="15.75" thickBot="1" x14ac:dyDescent="0.3">
      <c r="A14" s="12">
        <v>2</v>
      </c>
      <c r="B14" s="40" t="s">
        <v>38</v>
      </c>
      <c r="C14" s="14"/>
      <c r="D14" s="15"/>
      <c r="E14" s="16"/>
      <c r="F14" s="17"/>
    </row>
    <row r="15" spans="1:6" x14ac:dyDescent="0.25">
      <c r="A15" s="7" t="s">
        <v>78</v>
      </c>
      <c r="B15" s="24" t="s">
        <v>42</v>
      </c>
      <c r="C15" s="25" t="s">
        <v>36</v>
      </c>
      <c r="D15" s="26">
        <v>19.2</v>
      </c>
      <c r="E15" s="41"/>
      <c r="F15" s="32">
        <f t="shared" ref="F15:F27" si="0">+D15*E15</f>
        <v>0</v>
      </c>
    </row>
    <row r="16" spans="1:6" x14ac:dyDescent="0.25">
      <c r="A16" s="7" t="s">
        <v>79</v>
      </c>
      <c r="B16" s="24" t="s">
        <v>43</v>
      </c>
      <c r="C16" s="25" t="s">
        <v>34</v>
      </c>
      <c r="D16" s="26">
        <v>62.4</v>
      </c>
      <c r="E16" s="42"/>
      <c r="F16" s="32">
        <f t="shared" si="0"/>
        <v>0</v>
      </c>
    </row>
    <row r="17" spans="1:12" x14ac:dyDescent="0.25">
      <c r="A17" s="7" t="s">
        <v>80</v>
      </c>
      <c r="B17" s="43" t="s">
        <v>40</v>
      </c>
      <c r="C17" s="20" t="s">
        <v>36</v>
      </c>
      <c r="D17" s="21">
        <f>D15</f>
        <v>19.2</v>
      </c>
      <c r="E17" s="44"/>
      <c r="F17" s="32">
        <f t="shared" si="0"/>
        <v>0</v>
      </c>
    </row>
    <row r="18" spans="1:12" ht="15.75" thickBot="1" x14ac:dyDescent="0.3">
      <c r="A18" s="7" t="s">
        <v>81</v>
      </c>
      <c r="B18" s="45" t="s">
        <v>130</v>
      </c>
      <c r="C18" s="20" t="s">
        <v>34</v>
      </c>
      <c r="D18" s="21">
        <f>D16</f>
        <v>62.4</v>
      </c>
      <c r="E18" s="41"/>
      <c r="F18" s="32">
        <f t="shared" si="0"/>
        <v>0</v>
      </c>
      <c r="I18" s="6"/>
      <c r="L18" s="6"/>
    </row>
    <row r="19" spans="1:12" ht="15.75" thickBot="1" x14ac:dyDescent="0.3">
      <c r="A19" s="12">
        <v>3</v>
      </c>
      <c r="B19" s="40" t="s">
        <v>69</v>
      </c>
      <c r="C19" s="14"/>
      <c r="D19" s="15"/>
      <c r="E19" s="16"/>
      <c r="F19" s="17"/>
    </row>
    <row r="20" spans="1:12" s="5" customFormat="1" x14ac:dyDescent="0.25">
      <c r="A20" s="46" t="s">
        <v>82</v>
      </c>
      <c r="B20" s="47" t="s">
        <v>71</v>
      </c>
      <c r="C20" s="48"/>
      <c r="D20" s="49"/>
      <c r="E20" s="50"/>
      <c r="F20" s="51"/>
    </row>
    <row r="21" spans="1:12" x14ac:dyDescent="0.25">
      <c r="A21" s="7" t="s">
        <v>83</v>
      </c>
      <c r="B21" s="52" t="s">
        <v>66</v>
      </c>
      <c r="C21" s="53" t="s">
        <v>36</v>
      </c>
      <c r="D21" s="54">
        <v>190</v>
      </c>
      <c r="E21" s="55"/>
      <c r="F21" s="56">
        <f t="shared" si="0"/>
        <v>0</v>
      </c>
    </row>
    <row r="22" spans="1:12" x14ac:dyDescent="0.25">
      <c r="A22" s="7" t="s">
        <v>84</v>
      </c>
      <c r="B22" s="57" t="s">
        <v>77</v>
      </c>
      <c r="C22" s="58" t="s">
        <v>36</v>
      </c>
      <c r="D22" s="59">
        <f>D21</f>
        <v>190</v>
      </c>
      <c r="E22" s="60"/>
      <c r="F22" s="61">
        <f t="shared" si="0"/>
        <v>0</v>
      </c>
    </row>
    <row r="23" spans="1:12" x14ac:dyDescent="0.25">
      <c r="A23" s="7" t="s">
        <v>85</v>
      </c>
      <c r="B23" s="57" t="s">
        <v>67</v>
      </c>
      <c r="C23" s="58" t="s">
        <v>36</v>
      </c>
      <c r="D23" s="59">
        <f>D22</f>
        <v>190</v>
      </c>
      <c r="E23" s="60"/>
      <c r="F23" s="61">
        <f t="shared" si="0"/>
        <v>0</v>
      </c>
    </row>
    <row r="24" spans="1:12" x14ac:dyDescent="0.25">
      <c r="A24" s="7" t="s">
        <v>86</v>
      </c>
      <c r="B24" s="57" t="s">
        <v>68</v>
      </c>
      <c r="C24" s="58" t="s">
        <v>36</v>
      </c>
      <c r="D24" s="59">
        <f>D23</f>
        <v>190</v>
      </c>
      <c r="E24" s="60"/>
      <c r="F24" s="61">
        <f t="shared" si="0"/>
        <v>0</v>
      </c>
    </row>
    <row r="25" spans="1:12" s="5" customFormat="1" x14ac:dyDescent="0.25">
      <c r="A25" s="62" t="s">
        <v>87</v>
      </c>
      <c r="B25" s="63" t="s">
        <v>70</v>
      </c>
      <c r="C25" s="48"/>
      <c r="D25" s="64"/>
      <c r="E25" s="65"/>
      <c r="F25" s="66"/>
    </row>
    <row r="26" spans="1:12" x14ac:dyDescent="0.25">
      <c r="A26" s="7" t="s">
        <v>88</v>
      </c>
      <c r="B26" s="67" t="s">
        <v>72</v>
      </c>
      <c r="C26" s="25" t="s">
        <v>36</v>
      </c>
      <c r="D26" s="26">
        <f>(70.8-6.5)*0.5</f>
        <v>32.15</v>
      </c>
      <c r="E26" s="41"/>
      <c r="F26" s="56">
        <f t="shared" si="0"/>
        <v>0</v>
      </c>
    </row>
    <row r="27" spans="1:12" x14ac:dyDescent="0.25">
      <c r="A27" s="7" t="s">
        <v>90</v>
      </c>
      <c r="B27" s="67" t="s">
        <v>73</v>
      </c>
      <c r="C27" s="25" t="s">
        <v>34</v>
      </c>
      <c r="D27" s="26">
        <f>70.8</f>
        <v>70.8</v>
      </c>
      <c r="E27" s="41"/>
      <c r="F27" s="61">
        <f t="shared" si="0"/>
        <v>0</v>
      </c>
    </row>
    <row r="28" spans="1:12" x14ac:dyDescent="0.25">
      <c r="A28" s="18" t="s">
        <v>92</v>
      </c>
      <c r="B28" s="68" t="s">
        <v>119</v>
      </c>
      <c r="C28" s="69"/>
      <c r="D28" s="70"/>
      <c r="E28" s="71"/>
      <c r="F28" s="32"/>
    </row>
    <row r="29" spans="1:12" x14ac:dyDescent="0.25">
      <c r="A29" s="7" t="s">
        <v>91</v>
      </c>
      <c r="B29" s="72" t="s">
        <v>64</v>
      </c>
      <c r="C29" s="73" t="s">
        <v>36</v>
      </c>
      <c r="D29" s="74">
        <f>(0.1*36)</f>
        <v>3.6</v>
      </c>
      <c r="E29" s="133" t="s">
        <v>125</v>
      </c>
      <c r="F29" s="134"/>
    </row>
    <row r="30" spans="1:12" x14ac:dyDescent="0.25">
      <c r="A30" s="7" t="s">
        <v>89</v>
      </c>
      <c r="B30" s="57" t="s">
        <v>65</v>
      </c>
      <c r="C30" s="75" t="s">
        <v>63</v>
      </c>
      <c r="D30" s="76">
        <f>D31*0.1</f>
        <v>3</v>
      </c>
      <c r="E30" s="42"/>
      <c r="F30" s="32">
        <f t="shared" ref="F30:F31" si="1">+D30*E30</f>
        <v>0</v>
      </c>
    </row>
    <row r="31" spans="1:12" ht="15.75" thickBot="1" x14ac:dyDescent="0.3">
      <c r="A31" s="7" t="s">
        <v>93</v>
      </c>
      <c r="B31" s="77" t="s">
        <v>118</v>
      </c>
      <c r="C31" s="75" t="s">
        <v>36</v>
      </c>
      <c r="D31" s="76">
        <v>30</v>
      </c>
      <c r="E31" s="44"/>
      <c r="F31" s="78">
        <f t="shared" si="1"/>
        <v>0</v>
      </c>
    </row>
    <row r="32" spans="1:12" ht="15.75" thickBot="1" x14ac:dyDescent="0.3">
      <c r="A32" s="12">
        <v>4</v>
      </c>
      <c r="B32" s="40" t="s">
        <v>33</v>
      </c>
      <c r="C32" s="14"/>
      <c r="D32" s="15"/>
      <c r="E32" s="16"/>
      <c r="F32" s="17"/>
    </row>
    <row r="33" spans="1:13" x14ac:dyDescent="0.25">
      <c r="A33" s="46" t="s">
        <v>94</v>
      </c>
      <c r="B33" s="47" t="s">
        <v>39</v>
      </c>
      <c r="C33" s="79"/>
      <c r="D33" s="80"/>
      <c r="E33" s="81"/>
      <c r="F33" s="82"/>
    </row>
    <row r="34" spans="1:13" x14ac:dyDescent="0.25">
      <c r="A34" s="7" t="s">
        <v>95</v>
      </c>
      <c r="B34" s="83" t="s">
        <v>128</v>
      </c>
      <c r="C34" s="84" t="s">
        <v>34</v>
      </c>
      <c r="D34" s="85">
        <f>D35+D36+D37+D38+D39+D40</f>
        <v>247.9</v>
      </c>
      <c r="E34" s="32"/>
      <c r="F34" s="32">
        <f t="shared" ref="F34" si="2">+D34*E34</f>
        <v>0</v>
      </c>
    </row>
    <row r="35" spans="1:13" x14ac:dyDescent="0.25">
      <c r="A35" s="7" t="s">
        <v>95</v>
      </c>
      <c r="B35" s="83" t="s">
        <v>47</v>
      </c>
      <c r="C35" s="84" t="s">
        <v>34</v>
      </c>
      <c r="D35" s="85">
        <v>75</v>
      </c>
      <c r="E35" s="41"/>
      <c r="F35" s="32">
        <f t="shared" ref="F35:F40" si="3">+D35*E35</f>
        <v>0</v>
      </c>
      <c r="M35" s="6"/>
    </row>
    <row r="36" spans="1:13" x14ac:dyDescent="0.25">
      <c r="A36" s="7" t="s">
        <v>96</v>
      </c>
      <c r="B36" s="83" t="s">
        <v>131</v>
      </c>
      <c r="C36" s="84" t="s">
        <v>34</v>
      </c>
      <c r="D36" s="85">
        <f>17*2.5</f>
        <v>42.5</v>
      </c>
      <c r="E36" s="41"/>
      <c r="F36" s="32">
        <f t="shared" si="3"/>
        <v>0</v>
      </c>
    </row>
    <row r="37" spans="1:13" x14ac:dyDescent="0.25">
      <c r="A37" s="7" t="s">
        <v>97</v>
      </c>
      <c r="B37" s="86" t="s">
        <v>48</v>
      </c>
      <c r="C37" s="20" t="s">
        <v>34</v>
      </c>
      <c r="D37" s="21">
        <v>24</v>
      </c>
      <c r="E37" s="41"/>
      <c r="F37" s="32">
        <f t="shared" si="3"/>
        <v>0</v>
      </c>
    </row>
    <row r="38" spans="1:13" x14ac:dyDescent="0.25">
      <c r="A38" s="7" t="s">
        <v>98</v>
      </c>
      <c r="B38" s="87" t="s">
        <v>74</v>
      </c>
      <c r="C38" s="20" t="s">
        <v>34</v>
      </c>
      <c r="D38" s="21">
        <v>30</v>
      </c>
      <c r="E38" s="41"/>
      <c r="F38" s="32">
        <f t="shared" si="3"/>
        <v>0</v>
      </c>
      <c r="M38" s="6"/>
    </row>
    <row r="39" spans="1:13" x14ac:dyDescent="0.25">
      <c r="A39" s="7" t="s">
        <v>99</v>
      </c>
      <c r="B39" s="87" t="s">
        <v>75</v>
      </c>
      <c r="C39" s="88" t="s">
        <v>34</v>
      </c>
      <c r="D39" s="35">
        <v>14</v>
      </c>
      <c r="E39" s="31"/>
      <c r="F39" s="32">
        <f t="shared" si="3"/>
        <v>0</v>
      </c>
      <c r="M39" s="6"/>
    </row>
    <row r="40" spans="1:13" ht="15.75" thickBot="1" x14ac:dyDescent="0.3">
      <c r="A40" s="7" t="s">
        <v>100</v>
      </c>
      <c r="B40" s="87" t="s">
        <v>46</v>
      </c>
      <c r="C40" s="84" t="s">
        <v>34</v>
      </c>
      <c r="D40" s="85">
        <f>D16</f>
        <v>62.4</v>
      </c>
      <c r="E40" s="41"/>
      <c r="F40" s="32">
        <f t="shared" si="3"/>
        <v>0</v>
      </c>
    </row>
    <row r="41" spans="1:13" ht="15.75" thickBot="1" x14ac:dyDescent="0.3">
      <c r="A41" s="12">
        <v>5</v>
      </c>
      <c r="B41" s="40" t="s">
        <v>37</v>
      </c>
      <c r="C41" s="14"/>
      <c r="D41" s="15"/>
      <c r="E41" s="16"/>
      <c r="F41" s="17"/>
    </row>
    <row r="42" spans="1:13" x14ac:dyDescent="0.25">
      <c r="A42" s="7" t="s">
        <v>101</v>
      </c>
      <c r="B42" s="24" t="s">
        <v>44</v>
      </c>
      <c r="C42" s="84" t="s">
        <v>34</v>
      </c>
      <c r="D42" s="85">
        <f>2+0.8</f>
        <v>2.8</v>
      </c>
      <c r="E42" s="71"/>
      <c r="F42" s="32">
        <f t="shared" ref="F42:F45" si="4">+D42*E42</f>
        <v>0</v>
      </c>
    </row>
    <row r="43" spans="1:13" x14ac:dyDescent="0.25">
      <c r="A43" s="7" t="s">
        <v>115</v>
      </c>
      <c r="B43" s="24" t="s">
        <v>113</v>
      </c>
      <c r="C43" s="84" t="s">
        <v>35</v>
      </c>
      <c r="D43" s="85">
        <v>1</v>
      </c>
      <c r="E43" s="71"/>
      <c r="F43" s="32">
        <f t="shared" si="4"/>
        <v>0</v>
      </c>
    </row>
    <row r="44" spans="1:13" x14ac:dyDescent="0.25">
      <c r="A44" s="7" t="s">
        <v>116</v>
      </c>
      <c r="B44" s="43" t="s">
        <v>41</v>
      </c>
      <c r="C44" s="69" t="s">
        <v>35</v>
      </c>
      <c r="D44" s="70">
        <v>1</v>
      </c>
      <c r="E44" s="71"/>
      <c r="F44" s="32">
        <f t="shared" si="4"/>
        <v>0</v>
      </c>
      <c r="I44" s="3"/>
    </row>
    <row r="45" spans="1:13" x14ac:dyDescent="0.25">
      <c r="A45" s="89" t="s">
        <v>117</v>
      </c>
      <c r="B45" s="43" t="s">
        <v>114</v>
      </c>
      <c r="C45" s="69" t="s">
        <v>35</v>
      </c>
      <c r="D45" s="70">
        <v>4</v>
      </c>
      <c r="E45" s="71"/>
      <c r="F45" s="32">
        <f t="shared" si="4"/>
        <v>0</v>
      </c>
    </row>
    <row r="46" spans="1:13" ht="15.75" thickBot="1" x14ac:dyDescent="0.3">
      <c r="A46" s="89" t="s">
        <v>120</v>
      </c>
      <c r="B46" s="43" t="s">
        <v>126</v>
      </c>
      <c r="C46" s="69" t="s">
        <v>35</v>
      </c>
      <c r="D46" s="70">
        <v>3</v>
      </c>
      <c r="E46" s="71"/>
      <c r="F46" s="32">
        <f t="shared" ref="F46" si="5">+D46*E46</f>
        <v>0</v>
      </c>
    </row>
    <row r="47" spans="1:13" ht="15.75" thickBot="1" x14ac:dyDescent="0.3">
      <c r="A47" s="12">
        <v>6</v>
      </c>
      <c r="B47" s="40" t="s">
        <v>45</v>
      </c>
      <c r="C47" s="14"/>
      <c r="D47" s="15"/>
      <c r="E47" s="16"/>
      <c r="F47" s="90"/>
    </row>
    <row r="48" spans="1:13" x14ac:dyDescent="0.25">
      <c r="A48" s="91" t="s">
        <v>103</v>
      </c>
      <c r="B48" s="24" t="s">
        <v>49</v>
      </c>
      <c r="C48" s="92" t="s">
        <v>35</v>
      </c>
      <c r="D48" s="93">
        <v>1</v>
      </c>
      <c r="E48" s="94"/>
      <c r="F48" s="32">
        <f>+D48*E48</f>
        <v>0</v>
      </c>
    </row>
    <row r="49" spans="1:6" x14ac:dyDescent="0.25">
      <c r="A49" s="91" t="s">
        <v>104</v>
      </c>
      <c r="B49" s="24" t="s">
        <v>50</v>
      </c>
      <c r="C49" s="92" t="s">
        <v>35</v>
      </c>
      <c r="D49" s="93">
        <v>1</v>
      </c>
      <c r="E49" s="94"/>
      <c r="F49" s="32">
        <f t="shared" ref="F49" si="6">+D49*E49</f>
        <v>0</v>
      </c>
    </row>
    <row r="50" spans="1:6" x14ac:dyDescent="0.25">
      <c r="A50" s="91" t="s">
        <v>105</v>
      </c>
      <c r="B50" s="43" t="s">
        <v>51</v>
      </c>
      <c r="C50" s="92" t="s">
        <v>35</v>
      </c>
      <c r="D50" s="93">
        <v>1</v>
      </c>
      <c r="E50" s="94"/>
      <c r="F50" s="32">
        <f t="shared" ref="F50:F53" si="7">+D50*E50</f>
        <v>0</v>
      </c>
    </row>
    <row r="51" spans="1:6" x14ac:dyDescent="0.25">
      <c r="A51" s="91" t="s">
        <v>102</v>
      </c>
      <c r="B51" s="43" t="s">
        <v>52</v>
      </c>
      <c r="C51" s="92" t="s">
        <v>35</v>
      </c>
      <c r="D51" s="93">
        <v>1</v>
      </c>
      <c r="E51" s="94"/>
      <c r="F51" s="32">
        <f t="shared" si="7"/>
        <v>0</v>
      </c>
    </row>
    <row r="52" spans="1:6" x14ac:dyDescent="0.25">
      <c r="A52" s="91" t="s">
        <v>121</v>
      </c>
      <c r="B52" s="33" t="s">
        <v>123</v>
      </c>
      <c r="C52" s="92" t="s">
        <v>36</v>
      </c>
      <c r="D52" s="93">
        <v>2</v>
      </c>
      <c r="E52" s="65"/>
      <c r="F52" s="32">
        <f>E52*D52</f>
        <v>0</v>
      </c>
    </row>
    <row r="53" spans="1:6" ht="15.75" thickBot="1" x14ac:dyDescent="0.3">
      <c r="A53" s="91" t="s">
        <v>122</v>
      </c>
      <c r="B53" s="95" t="s">
        <v>124</v>
      </c>
      <c r="C53" s="96" t="s">
        <v>36</v>
      </c>
      <c r="D53" s="97">
        <v>2</v>
      </c>
      <c r="E53" s="98"/>
      <c r="F53" s="32">
        <f t="shared" si="7"/>
        <v>0</v>
      </c>
    </row>
    <row r="54" spans="1:6" ht="15.75" thickBot="1" x14ac:dyDescent="0.3">
      <c r="A54" s="12">
        <v>7</v>
      </c>
      <c r="B54" s="13" t="s">
        <v>55</v>
      </c>
      <c r="C54" s="99"/>
      <c r="D54" s="100"/>
      <c r="E54" s="16"/>
      <c r="F54" s="90"/>
    </row>
    <row r="55" spans="1:6" x14ac:dyDescent="0.25">
      <c r="A55" s="101" t="s">
        <v>106</v>
      </c>
      <c r="B55" s="102" t="s">
        <v>76</v>
      </c>
      <c r="C55" s="103" t="s">
        <v>35</v>
      </c>
      <c r="D55" s="104">
        <v>11</v>
      </c>
      <c r="E55" s="105"/>
      <c r="F55" s="61">
        <f>+D55*E55</f>
        <v>0</v>
      </c>
    </row>
    <row r="56" spans="1:6" x14ac:dyDescent="0.25">
      <c r="A56" s="101" t="s">
        <v>107</v>
      </c>
      <c r="B56" s="106" t="s">
        <v>56</v>
      </c>
      <c r="C56" s="58" t="s">
        <v>35</v>
      </c>
      <c r="D56" s="59">
        <v>4</v>
      </c>
      <c r="E56" s="42"/>
      <c r="F56" s="61">
        <f>+D56*E56</f>
        <v>0</v>
      </c>
    </row>
    <row r="57" spans="1:6" ht="15.75" thickBot="1" x14ac:dyDescent="0.3">
      <c r="A57" s="101" t="s">
        <v>108</v>
      </c>
      <c r="B57" s="106" t="s">
        <v>57</v>
      </c>
      <c r="C57" s="75" t="s">
        <v>35</v>
      </c>
      <c r="D57" s="76">
        <v>4</v>
      </c>
      <c r="E57" s="42"/>
      <c r="F57" s="61">
        <f>+D57*E57</f>
        <v>0</v>
      </c>
    </row>
    <row r="58" spans="1:6" ht="15.75" thickBot="1" x14ac:dyDescent="0.3">
      <c r="A58" s="12">
        <v>8</v>
      </c>
      <c r="B58" s="40" t="s">
        <v>58</v>
      </c>
      <c r="C58" s="14"/>
      <c r="D58" s="15"/>
      <c r="E58" s="16"/>
      <c r="F58" s="17"/>
    </row>
    <row r="59" spans="1:6" x14ac:dyDescent="0.25">
      <c r="A59" s="101" t="s">
        <v>109</v>
      </c>
      <c r="B59" s="107" t="s">
        <v>59</v>
      </c>
      <c r="C59" s="75" t="s">
        <v>35</v>
      </c>
      <c r="D59" s="76">
        <v>2</v>
      </c>
      <c r="E59" s="42"/>
      <c r="F59" s="32">
        <f>+D59*E59</f>
        <v>0</v>
      </c>
    </row>
    <row r="60" spans="1:6" x14ac:dyDescent="0.25">
      <c r="A60" s="101" t="s">
        <v>110</v>
      </c>
      <c r="B60" s="107" t="s">
        <v>60</v>
      </c>
      <c r="C60" s="75" t="s">
        <v>35</v>
      </c>
      <c r="D60" s="76">
        <v>2</v>
      </c>
      <c r="E60" s="42"/>
      <c r="F60" s="32">
        <f>+D60*E60</f>
        <v>0</v>
      </c>
    </row>
    <row r="61" spans="1:6" x14ac:dyDescent="0.25">
      <c r="A61" s="101" t="s">
        <v>111</v>
      </c>
      <c r="B61" s="107" t="s">
        <v>61</v>
      </c>
      <c r="C61" s="75" t="s">
        <v>34</v>
      </c>
      <c r="D61" s="76">
        <v>6</v>
      </c>
      <c r="E61" s="42"/>
      <c r="F61" s="32">
        <f>+D61*E61</f>
        <v>0</v>
      </c>
    </row>
    <row r="62" spans="1:6" ht="15.75" thickBot="1" x14ac:dyDescent="0.3">
      <c r="A62" s="101" t="s">
        <v>112</v>
      </c>
      <c r="B62" s="107" t="s">
        <v>62</v>
      </c>
      <c r="C62" s="75" t="s">
        <v>36</v>
      </c>
      <c r="D62" s="76">
        <v>4</v>
      </c>
      <c r="E62" s="42"/>
      <c r="F62" s="32">
        <f>+D62*E62</f>
        <v>0</v>
      </c>
    </row>
    <row r="63" spans="1:6" ht="15.75" thickBot="1" x14ac:dyDescent="0.3">
      <c r="A63" s="108"/>
      <c r="B63" s="109" t="s">
        <v>22</v>
      </c>
      <c r="C63" s="135"/>
      <c r="D63" s="136"/>
      <c r="E63" s="137"/>
      <c r="F63" s="110">
        <f>ROUNDUP((SUM(F8:F62)),0)</f>
        <v>0</v>
      </c>
    </row>
    <row r="64" spans="1:6" x14ac:dyDescent="0.25">
      <c r="A64" s="111" t="s">
        <v>23</v>
      </c>
      <c r="B64" s="112" t="s">
        <v>24</v>
      </c>
      <c r="C64" s="146">
        <v>0.1</v>
      </c>
      <c r="D64" s="147"/>
      <c r="E64" s="148"/>
      <c r="F64" s="113">
        <f>ROUNDUP((F63*0.1),0)</f>
        <v>0</v>
      </c>
    </row>
    <row r="65" spans="1:6" ht="15.75" thickBot="1" x14ac:dyDescent="0.3">
      <c r="A65" s="114" t="s">
        <v>25</v>
      </c>
      <c r="B65" s="115" t="s">
        <v>26</v>
      </c>
      <c r="C65" s="149">
        <v>0.15</v>
      </c>
      <c r="D65" s="150"/>
      <c r="E65" s="151"/>
      <c r="F65" s="113">
        <f>ROUNDUP((F63*0.15),0)</f>
        <v>0</v>
      </c>
    </row>
    <row r="66" spans="1:6" ht="15.75" thickBot="1" x14ac:dyDescent="0.3">
      <c r="A66" s="108"/>
      <c r="B66" s="116" t="s">
        <v>27</v>
      </c>
      <c r="C66" s="141"/>
      <c r="D66" s="136"/>
      <c r="E66" s="142"/>
      <c r="F66" s="117">
        <f>ROUNDUP((F65+F64+F63),0)</f>
        <v>0</v>
      </c>
    </row>
    <row r="67" spans="1:6" ht="15.75" thickBot="1" x14ac:dyDescent="0.3">
      <c r="A67" s="118"/>
      <c r="B67" s="119" t="s">
        <v>28</v>
      </c>
      <c r="C67" s="152">
        <v>0.19</v>
      </c>
      <c r="D67" s="153"/>
      <c r="E67" s="154"/>
      <c r="F67" s="120">
        <f>ROUNDUP(C67*F66,0)</f>
        <v>0</v>
      </c>
    </row>
    <row r="68" spans="1:6" ht="15.75" thickBot="1" x14ac:dyDescent="0.3">
      <c r="A68" s="108"/>
      <c r="B68" s="116" t="s">
        <v>13</v>
      </c>
      <c r="C68" s="143"/>
      <c r="D68" s="144"/>
      <c r="E68" s="145"/>
      <c r="F68" s="117">
        <f>ROUNDUP((F66+F67),0)</f>
        <v>0</v>
      </c>
    </row>
    <row r="90" spans="3:8" x14ac:dyDescent="0.25">
      <c r="C90"/>
      <c r="D90"/>
      <c r="E90"/>
      <c r="F90"/>
      <c r="H90" s="3"/>
    </row>
  </sheetData>
  <mergeCells count="17">
    <mergeCell ref="C66:E66"/>
    <mergeCell ref="C68:E68"/>
    <mergeCell ref="C64:E64"/>
    <mergeCell ref="C65:E65"/>
    <mergeCell ref="C67:E67"/>
    <mergeCell ref="E9:F9"/>
    <mergeCell ref="E11:F11"/>
    <mergeCell ref="E13:F13"/>
    <mergeCell ref="C63:E63"/>
    <mergeCell ref="A5:B5"/>
    <mergeCell ref="C5:F5"/>
    <mergeCell ref="E29:F29"/>
    <mergeCell ref="A1:F2"/>
    <mergeCell ref="A3:B3"/>
    <mergeCell ref="C3:F3"/>
    <mergeCell ref="A4:B4"/>
    <mergeCell ref="C4:F4"/>
  </mergeCells>
  <pageMargins left="0.7" right="0.7" top="0.75" bottom="0.75" header="0.3" footer="0.3"/>
  <pageSetup paperSize="264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PPTO EMERGENCIA AGUAS BUENAS</vt:lpstr>
      <vt:lpstr>'PPTO EMERGENCIA AGUAS BUENAS'!Área_de_impresión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Infreaestructura 02</cp:lastModifiedBy>
  <cp:lastPrinted>2022-07-19T16:36:08Z</cp:lastPrinted>
  <dcterms:created xsi:type="dcterms:W3CDTF">2021-07-05T18:53:04Z</dcterms:created>
  <dcterms:modified xsi:type="dcterms:W3CDTF">2022-09-20T12:18:16Z</dcterms:modified>
</cp:coreProperties>
</file>